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51D" lockStructure="1"/>
  <bookViews>
    <workbookView xWindow="0" yWindow="432" windowWidth="15199" windowHeight="8863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Design'!$S$9:$S$9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Design'!$A$1:$AP$64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45621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U23" i="2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V22" i="2" l="1"/>
  <c r="U22" i="2"/>
  <c r="U21" i="2"/>
  <c r="V21" i="2" s="1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I22" i="2"/>
  <c r="C8" i="2"/>
  <c r="F11" i="3" s="1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I24" i="1" s="1"/>
  <c r="I18" i="2"/>
  <c r="I13" i="2"/>
  <c r="I21" i="2"/>
  <c r="I16" i="2"/>
  <c r="I11" i="2"/>
  <c r="I8" i="2"/>
  <c r="J11" i="2" l="1"/>
  <c r="AA23" i="1" s="1"/>
  <c r="D6" i="2"/>
  <c r="G23" i="1" s="1"/>
  <c r="J21" i="2"/>
  <c r="AI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E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E24" i="1" s="1"/>
  <c r="N12" i="6"/>
  <c r="N21" i="6" s="1"/>
  <c r="N30" i="6" s="1"/>
  <c r="C12" i="6"/>
  <c r="C21" i="6" s="1"/>
  <c r="C30" i="6" s="1"/>
  <c r="J7" i="2"/>
  <c r="W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A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W23" i="1" s="1"/>
  <c r="D21" i="2"/>
  <c r="S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O23" i="1" s="1"/>
  <c r="F8" i="3"/>
  <c r="D11" i="2"/>
  <c r="K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S24" i="1" s="1"/>
  <c r="D9" i="3"/>
  <c r="D12" i="2"/>
  <c r="K24" i="1" s="1"/>
  <c r="D17" i="2"/>
  <c r="O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G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W25" i="1" s="1"/>
  <c r="A9" i="6"/>
  <c r="A18" i="6" s="1"/>
  <c r="U12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L38" i="6"/>
  <c r="U13" i="2"/>
  <c r="B26" i="6"/>
  <c r="B35" i="6" s="1"/>
  <c r="AO17" i="6"/>
  <c r="AP17" i="6" s="1"/>
  <c r="AQ17" i="6" s="1"/>
  <c r="AA25" i="1" s="1"/>
  <c r="U11" i="2"/>
  <c r="V6" i="2"/>
  <c r="V7" i="2"/>
  <c r="A10" i="6"/>
  <c r="A19" i="6" s="1"/>
  <c r="D39" i="6" l="1"/>
  <c r="AO18" i="6"/>
  <c r="AP18" i="6" s="1"/>
  <c r="AQ18" i="6" s="1"/>
  <c r="AE25" i="1" s="1"/>
  <c r="B27" i="6"/>
  <c r="B36" i="6" s="1"/>
  <c r="B38" i="6" s="1"/>
  <c r="U16" i="2"/>
  <c r="U17" i="2"/>
  <c r="AH38" i="6"/>
  <c r="AH39" i="6" s="1"/>
  <c r="U18" i="2"/>
  <c r="S38" i="6"/>
  <c r="S39" i="6" s="1"/>
  <c r="V12" i="2"/>
  <c r="V11" i="2"/>
  <c r="AN12" i="6"/>
  <c r="R55" i="2" l="1"/>
  <c r="A55" i="2"/>
  <c r="V16" i="2"/>
  <c r="V17" i="2"/>
  <c r="AO12" i="6"/>
  <c r="AN21" i="6"/>
  <c r="AN30" i="6" s="1"/>
  <c r="AN38" i="6" s="1"/>
  <c r="AO38" i="6" s="1"/>
  <c r="AP12" i="6" l="1"/>
  <c r="AQ12" i="6" s="1"/>
  <c r="G25" i="1" s="1"/>
  <c r="AO20" i="6"/>
  <c r="AO21" i="6" s="1"/>
  <c r="AO26" i="6" s="1"/>
  <c r="F13" i="1" s="1"/>
  <c r="AQ20" i="6" l="1"/>
</calcChain>
</file>

<file path=xl/sharedStrings.xml><?xml version="1.0" encoding="utf-8"?>
<sst xmlns="http://schemas.openxmlformats.org/spreadsheetml/2006/main" count="442" uniqueCount="160">
  <si>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</si>
  <si>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</si>
  <si>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</si>
  <si>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</si>
  <si>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</si>
  <si>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</si>
  <si>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</si>
  <si>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</si>
  <si>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</si>
  <si>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</si>
  <si>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</si>
  <si>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</si>
  <si>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</si>
  <si>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</si>
  <si>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</si>
  <si>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</si>
  <si>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</si>
  <si>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</si>
  <si>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</si>
  <si>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</si>
  <si>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</si>
  <si>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</si>
  <si>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</si>
  <si>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</si>
  <si>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</si>
  <si>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</si>
  <si>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</si>
  <si>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</si>
  <si>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</si>
  <si>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</si>
  <si>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</si>
  <si>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</si>
  <si>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</si>
  <si>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</si>
  <si>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</si>
  <si>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</si>
  <si>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</si>
  <si>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</si>
  <si>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</si>
  <si>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</si>
  <si>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</si>
  <si>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</si>
  <si>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</si>
  <si>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</si>
  <si>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</si>
  <si>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</si>
  <si>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</si>
  <si>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</si>
  <si>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</si>
  <si>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</si>
  <si>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</si>
  <si>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</si>
  <si>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</si>
  <si>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</si>
  <si>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</si>
  <si>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</si>
  <si>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</si>
  <si>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</si>
  <si>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</si>
  <si>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</si>
  <si>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</si>
  <si>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</si>
  <si>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</si>
  <si>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</si>
  <si>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</si>
  <si>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</si>
  <si>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</si>
  <si>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</si>
  <si>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</si>
  <si>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</si>
  <si>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</si>
  <si>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</si>
  <si>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</si>
  <si>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</si>
  <si>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</si>
  <si>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</si>
  <si>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</si>
  <si>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</si>
  <si>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</si>
  <si>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</si>
  <si>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</si>
  <si>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</si>
  <si>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</si>
  <si>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</si>
  <si>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</si>
  <si>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</si>
  <si>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</si>
  <si>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</si>
  <si>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</si>
  <si>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</si>
  <si>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</si>
  <si>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</si>
  <si>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</si>
  <si>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</si>
  <si>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</si>
  <si>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</si>
  <si>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</si>
  <si>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</si>
  <si>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</si>
  <si>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</si>
  <si>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</si>
  <si>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</si>
  <si>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</si>
  <si>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</si>
  <si>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</si>
  <si>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</si>
  <si>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</si>
  <si>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</si>
  <si>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</si>
  <si>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</si>
  <si>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</si>
  <si>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</si>
  <si>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</si>
  <si>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</si>
  <si>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</si>
  <si>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</si>
  <si>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</si>
  <si>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</si>
  <si>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</si>
  <si>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</si>
  <si>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</si>
  <si>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</si>
  <si>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</si>
  <si>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</si>
  <si>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</si>
  <si>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</si>
  <si>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</si>
  <si>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</si>
  <si>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</si>
  <si>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</si>
  <si>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</si>
  <si>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</si>
  <si>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</si>
  <si>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</si>
  <si>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</si>
  <si>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</si>
  <si>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</si>
  <si>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</si>
  <si>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</si>
  <si>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</si>
  <si>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</si>
  <si>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</si>
  <si>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</si>
  <si>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</si>
  <si>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</si>
  <si>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</si>
  <si>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</si>
  <si>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</si>
  <si>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</si>
  <si>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</si>
  <si>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</si>
  <si>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</si>
  <si>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</si>
  <si>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</si>
  <si>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</si>
  <si>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</si>
  <si>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</si>
  <si>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</si>
  <si>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Pat Mitchell</t>
  </si>
  <si>
    <t>MULTIANGLE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</si>
</sst>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1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4" fontId="29" fillId="6" borderId="0" xfId="0" applyNumberFormat="1" applyFont="1" applyFill="1" applyBorder="1" applyAlignment="1">
      <alignment horizontal="right"/>
    </xf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21" fillId="6" borderId="26" xfId="0" applyFont="1" applyFill="1" applyBorder="1"/>
    <xf numFmtId="0" fontId="0" fillId="6" borderId="39" xfId="0" applyFill="1" applyBorder="1"/>
    <xf numFmtId="0" fontId="21" fillId="6" borderId="60" xfId="0" applyFont="1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7" fillId="6" borderId="26" xfId="0" applyFont="1" applyFill="1" applyBorder="1"/>
    <xf numFmtId="0" fontId="7" fillId="6" borderId="39" xfId="0" applyFont="1" applyFill="1" applyBorder="1"/>
    <xf numFmtId="0" fontId="2" fillId="6" borderId="26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39" xfId="0" applyFont="1" applyFill="1" applyBorder="1"/>
    <xf numFmtId="0" fontId="7" fillId="6" borderId="46" xfId="0" applyFont="1" applyFill="1" applyBorder="1"/>
    <xf numFmtId="0" fontId="7" fillId="6" borderId="21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0" fontId="30" fillId="6" borderId="0" xfId="0" applyFont="1" applyFill="1" applyBorder="1" applyAlignment="1">
      <alignment horizontal="left" vertical="center"/>
    </xf>
    <xf numFmtId="0" fontId="30" fillId="6" borderId="51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/>
    </xf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5" fillId="6" borderId="25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6" borderId="46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0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48</c:v>
                </c:pt>
                <c:pt idx="6">
                  <c:v>67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  <c:pt idx="18">
                  <c:v>87</c:v>
                </c:pt>
                <c:pt idx="19">
                  <c:v>87</c:v>
                </c:pt>
                <c:pt idx="20">
                  <c:v>87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  <c:pt idx="25">
                  <c:v>87</c:v>
                </c:pt>
                <c:pt idx="26">
                  <c:v>87</c:v>
                </c:pt>
                <c:pt idx="27">
                  <c:v>87</c:v>
                </c:pt>
                <c:pt idx="28">
                  <c:v>87</c:v>
                </c:pt>
                <c:pt idx="29">
                  <c:v>87</c:v>
                </c:pt>
                <c:pt idx="30">
                  <c:v>87</c:v>
                </c:pt>
                <c:pt idx="31">
                  <c:v>87</c:v>
                </c:pt>
                <c:pt idx="32">
                  <c:v>67</c:v>
                </c:pt>
                <c:pt idx="33">
                  <c:v>48</c:v>
                </c:pt>
                <c:pt idx="34">
                  <c:v>36</c:v>
                </c:pt>
                <c:pt idx="35">
                  <c:v>36</c:v>
                </c:pt>
                <c:pt idx="36">
                  <c:v>36</c:v>
                </c:pt>
                <c:pt idx="37">
                  <c:v>36</c:v>
                </c:pt>
                <c:pt idx="38">
                  <c:v>36</c:v>
                </c:pt>
              </c:numCache>
            </c:numRef>
          </c:val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41</c:v>
                </c:pt>
                <c:pt idx="7">
                  <c:v>56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56</c:v>
                </c:pt>
                <c:pt idx="32">
                  <c:v>41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</c:numCache>
            </c:numRef>
          </c:val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30</c:v>
                </c:pt>
                <c:pt idx="8">
                  <c:v>42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42</c:v>
                </c:pt>
                <c:pt idx="31">
                  <c:v>30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</c:numCache>
            </c:numRef>
          </c:val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26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26</c:v>
                </c:pt>
                <c:pt idx="30">
                  <c:v>18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</c:numCache>
            </c:numRef>
          </c:val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</c:numCache>
            </c:numRef>
          </c:val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25632"/>
        <c:axId val="233527936"/>
      </c:areaChart>
      <c:catAx>
        <c:axId val="23352563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352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527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3525632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0.40323353293413178</c:v>
                </c:pt>
                <c:pt idx="1">
                  <c:v>0.40323353293413178</c:v>
                </c:pt>
                <c:pt idx="2">
                  <c:v>0.40323353293413178</c:v>
                </c:pt>
                <c:pt idx="3">
                  <c:v>0.40323353293413178</c:v>
                </c:pt>
                <c:pt idx="4">
                  <c:v>0.40323353293413178</c:v>
                </c:pt>
                <c:pt idx="5">
                  <c:v>0.46862275449101798</c:v>
                </c:pt>
                <c:pt idx="6">
                  <c:v>0.61365269461077832</c:v>
                </c:pt>
                <c:pt idx="7">
                  <c:v>0.80269461077844317</c:v>
                </c:pt>
                <c:pt idx="8">
                  <c:v>0.89910179640718557</c:v>
                </c:pt>
                <c:pt idx="9">
                  <c:v>0.93934131736526938</c:v>
                </c:pt>
                <c:pt idx="10">
                  <c:v>0.95191616766467058</c:v>
                </c:pt>
                <c:pt idx="11">
                  <c:v>0.95191616766467058</c:v>
                </c:pt>
                <c:pt idx="12">
                  <c:v>0.95191616766467058</c:v>
                </c:pt>
                <c:pt idx="13">
                  <c:v>0.95191616766467058</c:v>
                </c:pt>
                <c:pt idx="14">
                  <c:v>0.95191616766467058</c:v>
                </c:pt>
                <c:pt idx="15">
                  <c:v>0.95191616766467058</c:v>
                </c:pt>
                <c:pt idx="16">
                  <c:v>0.95191616766467058</c:v>
                </c:pt>
                <c:pt idx="17">
                  <c:v>0.95191616766467058</c:v>
                </c:pt>
                <c:pt idx="18">
                  <c:v>0.95191616766467058</c:v>
                </c:pt>
                <c:pt idx="19">
                  <c:v>0.95191616766467058</c:v>
                </c:pt>
                <c:pt idx="20">
                  <c:v>0.95191616766467058</c:v>
                </c:pt>
                <c:pt idx="21">
                  <c:v>0.95191616766467058</c:v>
                </c:pt>
                <c:pt idx="22">
                  <c:v>0.95191616766467058</c:v>
                </c:pt>
                <c:pt idx="23">
                  <c:v>0.95191616766467058</c:v>
                </c:pt>
                <c:pt idx="24">
                  <c:v>0.95191616766467058</c:v>
                </c:pt>
                <c:pt idx="25">
                  <c:v>0.95191616766467058</c:v>
                </c:pt>
                <c:pt idx="26">
                  <c:v>0.95191616766467058</c:v>
                </c:pt>
                <c:pt idx="27">
                  <c:v>0.95191616766467058</c:v>
                </c:pt>
                <c:pt idx="28">
                  <c:v>0.95191616766467058</c:v>
                </c:pt>
                <c:pt idx="29">
                  <c:v>0.93934131736526938</c:v>
                </c:pt>
                <c:pt idx="30">
                  <c:v>0.89910179640718557</c:v>
                </c:pt>
                <c:pt idx="31">
                  <c:v>0.80269461077844317</c:v>
                </c:pt>
                <c:pt idx="32">
                  <c:v>0.61365269461077832</c:v>
                </c:pt>
                <c:pt idx="33">
                  <c:v>0.46862275449101798</c:v>
                </c:pt>
                <c:pt idx="34">
                  <c:v>0.40323353293413178</c:v>
                </c:pt>
                <c:pt idx="35">
                  <c:v>0.40323353293413178</c:v>
                </c:pt>
                <c:pt idx="36">
                  <c:v>0.40323353293413178</c:v>
                </c:pt>
                <c:pt idx="37">
                  <c:v>0.40323353293413178</c:v>
                </c:pt>
                <c:pt idx="38">
                  <c:v>0.40323353293413178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80320"/>
        <c:axId val="260057344"/>
      </c:barChart>
      <c:catAx>
        <c:axId val="24068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60057344"/>
        <c:crosses val="autoZero"/>
        <c:auto val="1"/>
        <c:lblAlgn val="ctr"/>
        <c:lblOffset val="100"/>
        <c:noMultiLvlLbl val="0"/>
      </c:catAx>
      <c:valAx>
        <c:axId val="260057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0680320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37</xdr:row>
      <xdr:rowOff>22860</xdr:rowOff>
    </xdr:from>
    <xdr:to>
      <xdr:col>41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259080</xdr:colOff>
      <xdr:row>1</xdr:row>
      <xdr:rowOff>45720</xdr:rowOff>
    </xdr:from>
    <xdr:to>
      <xdr:col>20</xdr:col>
      <xdr:colOff>335280</xdr:colOff>
      <xdr:row>5</xdr:row>
      <xdr:rowOff>251460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6751320" y="358140"/>
          <a:ext cx="29108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</xdr:row>
      <xdr:rowOff>83820</xdr:rowOff>
    </xdr:from>
    <xdr:to>
      <xdr:col>13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342900</xdr:colOff>
      <xdr:row>4</xdr:row>
      <xdr:rowOff>45720</xdr:rowOff>
    </xdr:from>
    <xdr:to>
      <xdr:col>40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171451</xdr:colOff>
      <xdr:row>0</xdr:row>
      <xdr:rowOff>247650</xdr:rowOff>
    </xdr:from>
    <xdr:to>
      <xdr:col>31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289560</xdr:colOff>
      <xdr:row>4</xdr:row>
      <xdr:rowOff>228600</xdr:rowOff>
    </xdr:from>
    <xdr:to>
      <xdr:col>4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workbookViewId="0">
      <selection activeCell="D21" sqref="D21"/>
    </sheetView>
  </sheetViews>
  <sheetFormatPr defaultColWidth="9.125" defaultRowHeight="15.05" x14ac:dyDescent="0.25"/>
  <cols>
    <col min="1" max="1" width="13.625" style="9" bestFit="1" customWidth="1"/>
    <col min="2" max="2" width="27.125" style="9" bestFit="1" customWidth="1"/>
    <col min="3" max="3" width="10.375" style="9" bestFit="1" customWidth="1"/>
    <col min="4" max="4" width="22.5" style="9" bestFit="1" customWidth="1"/>
    <col min="5" max="5" width="19.625" style="9" bestFit="1" customWidth="1"/>
    <col min="6" max="6" width="24.375" style="9" bestFit="1" customWidth="1"/>
    <col min="7" max="16384" width="9.125" style="9"/>
  </cols>
  <sheetData>
    <row r="1" spans="1:8" x14ac:dyDescent="0.25">
      <c r="B1" s="10" t="s">
        <v>61</v>
      </c>
      <c r="D1" s="11" t="s">
        <v>0</v>
      </c>
      <c r="F1" s="11" t="s">
        <v>11</v>
      </c>
    </row>
    <row r="2" spans="1:8" x14ac:dyDescent="0.25">
      <c r="G2" s="9" t="s">
        <v>64</v>
      </c>
      <c r="H2" s="9">
        <v>0</v>
      </c>
    </row>
    <row r="3" spans="1:8" x14ac:dyDescent="0.25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25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25">
      <c r="D5" s="9" t="s">
        <v>89</v>
      </c>
      <c r="F5" s="9" t="s">
        <v>97</v>
      </c>
      <c r="H5" s="9">
        <v>3</v>
      </c>
    </row>
    <row r="6" spans="1:8" x14ac:dyDescent="0.25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25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25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25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25">
      <c r="B10" s="9" t="s">
        <v>117</v>
      </c>
      <c r="F10" s="9" t="s">
        <v>100</v>
      </c>
      <c r="H10" s="9">
        <v>8</v>
      </c>
    </row>
    <row r="11" spans="1:8" x14ac:dyDescent="0.25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25">
      <c r="B12" s="9" t="s">
        <v>119</v>
      </c>
      <c r="D12" s="9">
        <v>12</v>
      </c>
      <c r="H12" s="9">
        <v>10</v>
      </c>
    </row>
    <row r="13" spans="1:8" x14ac:dyDescent="0.25">
      <c r="B13" s="9" t="s">
        <v>120</v>
      </c>
      <c r="D13" s="9">
        <v>18</v>
      </c>
      <c r="H13" s="9">
        <v>11</v>
      </c>
    </row>
    <row r="14" spans="1:8" x14ac:dyDescent="0.25">
      <c r="B14" s="9" t="s">
        <v>121</v>
      </c>
      <c r="D14" s="9">
        <v>24</v>
      </c>
      <c r="H14" s="9">
        <v>12</v>
      </c>
    </row>
    <row r="15" spans="1:8" x14ac:dyDescent="0.25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25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25">
      <c r="D17" s="9" t="s">
        <v>112</v>
      </c>
      <c r="F17" s="9">
        <v>3</v>
      </c>
      <c r="H17" s="9">
        <v>15</v>
      </c>
    </row>
    <row r="18" spans="1:8" x14ac:dyDescent="0.25">
      <c r="F18" s="9">
        <v>4</v>
      </c>
      <c r="H18" s="9">
        <v>16</v>
      </c>
    </row>
    <row r="19" spans="1:8" x14ac:dyDescent="0.25">
      <c r="F19" s="9">
        <v>5</v>
      </c>
      <c r="H19" s="9">
        <v>17</v>
      </c>
    </row>
    <row r="20" spans="1:8" x14ac:dyDescent="0.25">
      <c r="A20" s="9" t="s">
        <v>129</v>
      </c>
      <c r="B20" s="9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25">
      <c r="B21" s="9" t="s">
        <v>127</v>
      </c>
      <c r="D21" s="9">
        <v>2</v>
      </c>
      <c r="F21" s="9">
        <v>7</v>
      </c>
      <c r="H21" s="9">
        <v>19</v>
      </c>
    </row>
    <row r="22" spans="1:8" x14ac:dyDescent="0.25">
      <c r="B22" s="9" t="s">
        <v>128</v>
      </c>
      <c r="D22" s="9">
        <v>3</v>
      </c>
      <c r="F22" s="9">
        <v>8</v>
      </c>
      <c r="H22" s="9">
        <v>20</v>
      </c>
    </row>
    <row r="23" spans="1:8" x14ac:dyDescent="0.25">
      <c r="D23" s="9">
        <v>4</v>
      </c>
      <c r="F23" s="9">
        <v>9</v>
      </c>
      <c r="H23" s="9" t="s">
        <v>138</v>
      </c>
    </row>
    <row r="24" spans="1:8" ht="22.95" x14ac:dyDescent="0.35">
      <c r="A24" s="9" t="s">
        <v>133</v>
      </c>
      <c r="B24" s="1" t="s">
        <v>86</v>
      </c>
      <c r="D24" s="9">
        <v>5</v>
      </c>
      <c r="F24" s="9">
        <v>10</v>
      </c>
    </row>
    <row r="25" spans="1:8" ht="22.95" x14ac:dyDescent="0.35">
      <c r="B25" s="1" t="s">
        <v>130</v>
      </c>
      <c r="D25" s="9">
        <v>6</v>
      </c>
      <c r="F25" s="9">
        <v>11</v>
      </c>
    </row>
    <row r="26" spans="1:8" ht="22.95" x14ac:dyDescent="0.35">
      <c r="B26" s="1" t="s">
        <v>131</v>
      </c>
      <c r="D26" s="9">
        <v>7</v>
      </c>
      <c r="F26" s="9">
        <v>12</v>
      </c>
    </row>
    <row r="27" spans="1:8" ht="22.95" x14ac:dyDescent="0.35">
      <c r="B27" s="1" t="s">
        <v>132</v>
      </c>
      <c r="D27" s="9">
        <v>8</v>
      </c>
      <c r="F27" s="9">
        <v>13</v>
      </c>
    </row>
    <row r="28" spans="1:8" x14ac:dyDescent="0.25">
      <c r="D28" s="9">
        <v>9</v>
      </c>
      <c r="F28" s="9">
        <v>14</v>
      </c>
    </row>
    <row r="29" spans="1:8" x14ac:dyDescent="0.25">
      <c r="D29" s="9">
        <v>10</v>
      </c>
      <c r="F29" s="9">
        <v>15</v>
      </c>
    </row>
    <row r="30" spans="1:8" x14ac:dyDescent="0.25">
      <c r="F30" s="9">
        <v>16</v>
      </c>
    </row>
    <row r="31" spans="1:8" x14ac:dyDescent="0.25">
      <c r="C31" s="9" t="s">
        <v>139</v>
      </c>
      <c r="D31" s="9">
        <v>0</v>
      </c>
      <c r="F31" s="9">
        <v>17</v>
      </c>
    </row>
    <row r="32" spans="1:8" x14ac:dyDescent="0.25">
      <c r="D32" s="9">
        <v>1</v>
      </c>
      <c r="F32" s="9">
        <v>18</v>
      </c>
    </row>
    <row r="33" spans="4:6" x14ac:dyDescent="0.25">
      <c r="D33" s="9">
        <v>2</v>
      </c>
      <c r="F33" s="9">
        <v>19</v>
      </c>
    </row>
    <row r="34" spans="4:6" x14ac:dyDescent="0.25">
      <c r="D34" s="9">
        <v>3</v>
      </c>
      <c r="F34" s="9">
        <v>20</v>
      </c>
    </row>
    <row r="35" spans="4:6" x14ac:dyDescent="0.25">
      <c r="D35" s="9">
        <v>4</v>
      </c>
      <c r="F35" s="9">
        <v>21</v>
      </c>
    </row>
    <row r="36" spans="4:6" x14ac:dyDescent="0.25">
      <c r="D36" s="9">
        <v>5</v>
      </c>
      <c r="F36" s="9">
        <v>22</v>
      </c>
    </row>
    <row r="37" spans="4:6" x14ac:dyDescent="0.25">
      <c r="D37" s="9">
        <v>6</v>
      </c>
      <c r="F37" s="9">
        <v>23</v>
      </c>
    </row>
    <row r="38" spans="4:6" x14ac:dyDescent="0.25">
      <c r="D38" s="9">
        <v>7</v>
      </c>
      <c r="F38" s="9">
        <v>24</v>
      </c>
    </row>
    <row r="39" spans="4:6" x14ac:dyDescent="0.25">
      <c r="D39" s="9">
        <v>8</v>
      </c>
      <c r="F39" s="9">
        <v>25</v>
      </c>
    </row>
    <row r="40" spans="4:6" x14ac:dyDescent="0.25">
      <c r="D40" s="9">
        <v>9</v>
      </c>
      <c r="F40" s="9">
        <v>26</v>
      </c>
    </row>
    <row r="41" spans="4:6" x14ac:dyDescent="0.25">
      <c r="D41" s="9">
        <v>10</v>
      </c>
      <c r="F41" s="9">
        <v>27</v>
      </c>
    </row>
    <row r="42" spans="4:6" x14ac:dyDescent="0.25">
      <c r="D42" s="9">
        <v>11</v>
      </c>
      <c r="F42" s="9">
        <v>28</v>
      </c>
    </row>
    <row r="43" spans="4:6" x14ac:dyDescent="0.25">
      <c r="D43" s="9">
        <v>12</v>
      </c>
      <c r="F43" s="9">
        <v>29</v>
      </c>
    </row>
    <row r="44" spans="4:6" x14ac:dyDescent="0.25">
      <c r="D44" s="9">
        <v>13</v>
      </c>
      <c r="F44" s="9">
        <v>30</v>
      </c>
    </row>
    <row r="45" spans="4:6" x14ac:dyDescent="0.25">
      <c r="D45" s="9">
        <v>14</v>
      </c>
      <c r="F45" s="9">
        <v>31</v>
      </c>
    </row>
    <row r="46" spans="4:6" x14ac:dyDescent="0.25">
      <c r="D46" s="9">
        <v>15</v>
      </c>
      <c r="F46" s="9">
        <v>32</v>
      </c>
    </row>
    <row r="47" spans="4:6" x14ac:dyDescent="0.25">
      <c r="D47" s="9">
        <v>16</v>
      </c>
      <c r="F47" s="9">
        <v>33</v>
      </c>
    </row>
    <row r="48" spans="4:6" x14ac:dyDescent="0.25">
      <c r="D48" s="9">
        <v>17</v>
      </c>
      <c r="F48" s="9">
        <v>34</v>
      </c>
    </row>
    <row r="49" spans="4:6" x14ac:dyDescent="0.25">
      <c r="D49" s="9">
        <v>18</v>
      </c>
      <c r="F49" s="9">
        <v>35</v>
      </c>
    </row>
    <row r="50" spans="4:6" x14ac:dyDescent="0.25">
      <c r="D50" s="9">
        <v>19</v>
      </c>
      <c r="F50" s="9">
        <v>36</v>
      </c>
    </row>
    <row r="51" spans="4:6" x14ac:dyDescent="0.25">
      <c r="D51" s="9">
        <v>20</v>
      </c>
      <c r="F51" s="9">
        <v>37</v>
      </c>
    </row>
    <row r="52" spans="4:6" x14ac:dyDescent="0.25">
      <c r="D52" s="9">
        <v>21</v>
      </c>
      <c r="F52" s="9">
        <v>38</v>
      </c>
    </row>
    <row r="53" spans="4:6" x14ac:dyDescent="0.25">
      <c r="D53" s="9">
        <v>22</v>
      </c>
      <c r="F53" s="9">
        <v>39</v>
      </c>
    </row>
    <row r="54" spans="4:6" x14ac:dyDescent="0.25">
      <c r="D54" s="9">
        <v>23</v>
      </c>
      <c r="F54" s="9">
        <v>40</v>
      </c>
    </row>
    <row r="55" spans="4:6" x14ac:dyDescent="0.25">
      <c r="D55" s="9">
        <v>24</v>
      </c>
      <c r="F55" s="9">
        <v>41</v>
      </c>
    </row>
    <row r="56" spans="4:6" x14ac:dyDescent="0.25">
      <c r="D56" s="9">
        <v>25</v>
      </c>
      <c r="F56" s="9">
        <v>42</v>
      </c>
    </row>
    <row r="57" spans="4:6" x14ac:dyDescent="0.25">
      <c r="D57" s="9">
        <v>26</v>
      </c>
      <c r="F57" s="9">
        <v>43</v>
      </c>
    </row>
    <row r="58" spans="4:6" x14ac:dyDescent="0.25">
      <c r="D58" s="9">
        <v>27</v>
      </c>
      <c r="F58" s="9">
        <v>44</v>
      </c>
    </row>
    <row r="59" spans="4:6" x14ac:dyDescent="0.25">
      <c r="D59" s="9">
        <v>28</v>
      </c>
      <c r="F59" s="9">
        <v>45</v>
      </c>
    </row>
    <row r="60" spans="4:6" x14ac:dyDescent="0.25">
      <c r="D60" s="9">
        <v>29</v>
      </c>
      <c r="F60" s="9">
        <v>46</v>
      </c>
    </row>
    <row r="61" spans="4:6" x14ac:dyDescent="0.25">
      <c r="D61" s="9">
        <v>30</v>
      </c>
      <c r="F61" s="9">
        <v>47</v>
      </c>
    </row>
    <row r="62" spans="4:6" x14ac:dyDescent="0.25">
      <c r="D62" s="9">
        <v>31</v>
      </c>
      <c r="F62" s="9">
        <v>48</v>
      </c>
    </row>
    <row r="63" spans="4:6" x14ac:dyDescent="0.25">
      <c r="D63" s="9">
        <v>32</v>
      </c>
      <c r="F63" s="9">
        <v>49</v>
      </c>
    </row>
    <row r="64" spans="4:6" x14ac:dyDescent="0.25">
      <c r="D64" s="9">
        <v>33</v>
      </c>
      <c r="F64" s="9">
        <v>50</v>
      </c>
    </row>
    <row r="65" spans="4:6" x14ac:dyDescent="0.25">
      <c r="D65" s="9">
        <v>34</v>
      </c>
      <c r="F65" s="9">
        <v>51</v>
      </c>
    </row>
    <row r="66" spans="4:6" x14ac:dyDescent="0.25">
      <c r="D66" s="9">
        <v>35</v>
      </c>
      <c r="F66" s="9">
        <v>52</v>
      </c>
    </row>
    <row r="67" spans="4:6" x14ac:dyDescent="0.25">
      <c r="D67" s="9">
        <v>36</v>
      </c>
      <c r="F67" s="9">
        <v>53</v>
      </c>
    </row>
    <row r="68" spans="4:6" x14ac:dyDescent="0.25">
      <c r="D68" s="9">
        <v>37</v>
      </c>
      <c r="F68" s="9">
        <v>54</v>
      </c>
    </row>
    <row r="69" spans="4:6" x14ac:dyDescent="0.25">
      <c r="D69" s="9">
        <v>38</v>
      </c>
      <c r="F69" s="9">
        <v>55</v>
      </c>
    </row>
    <row r="70" spans="4:6" x14ac:dyDescent="0.25">
      <c r="D70" s="9">
        <v>39</v>
      </c>
      <c r="F70" s="9">
        <v>56</v>
      </c>
    </row>
    <row r="71" spans="4:6" x14ac:dyDescent="0.25">
      <c r="D71" s="9">
        <v>40</v>
      </c>
      <c r="F71" s="9">
        <v>57</v>
      </c>
    </row>
    <row r="72" spans="4:6" x14ac:dyDescent="0.25">
      <c r="D72" s="9">
        <v>41</v>
      </c>
    </row>
    <row r="73" spans="4:6" x14ac:dyDescent="0.25">
      <c r="D73" s="9">
        <v>42</v>
      </c>
    </row>
    <row r="74" spans="4:6" x14ac:dyDescent="0.25">
      <c r="D74" s="9">
        <v>43</v>
      </c>
    </row>
    <row r="75" spans="4:6" x14ac:dyDescent="0.25">
      <c r="D75" s="9">
        <v>44</v>
      </c>
    </row>
    <row r="76" spans="4:6" x14ac:dyDescent="0.25">
      <c r="D76" s="9">
        <v>45</v>
      </c>
    </row>
    <row r="77" spans="4:6" x14ac:dyDescent="0.25">
      <c r="D77" s="9">
        <v>46</v>
      </c>
    </row>
    <row r="78" spans="4:6" x14ac:dyDescent="0.25">
      <c r="D78" s="9">
        <v>47</v>
      </c>
    </row>
    <row r="79" spans="4:6" x14ac:dyDescent="0.25">
      <c r="D79" s="9">
        <v>48</v>
      </c>
    </row>
    <row r="80" spans="4:6" x14ac:dyDescent="0.25">
      <c r="D80" s="9">
        <v>49</v>
      </c>
    </row>
    <row r="81" spans="4:4" x14ac:dyDescent="0.25">
      <c r="D81" s="9">
        <v>50</v>
      </c>
    </row>
    <row r="82" spans="4:4" x14ac:dyDescent="0.25">
      <c r="D82" s="9">
        <v>51</v>
      </c>
    </row>
    <row r="83" spans="4:4" x14ac:dyDescent="0.25">
      <c r="D83" s="9">
        <v>52</v>
      </c>
    </row>
    <row r="84" spans="4:4" x14ac:dyDescent="0.25">
      <c r="D84" s="9">
        <v>53</v>
      </c>
    </row>
    <row r="85" spans="4:4" x14ac:dyDescent="0.25">
      <c r="D85" s="9">
        <v>54</v>
      </c>
    </row>
    <row r="86" spans="4:4" x14ac:dyDescent="0.25">
      <c r="D86" s="9">
        <v>55</v>
      </c>
    </row>
    <row r="87" spans="4:4" x14ac:dyDescent="0.25">
      <c r="D87" s="9">
        <v>56</v>
      </c>
    </row>
    <row r="88" spans="4:4" x14ac:dyDescent="0.25">
      <c r="D88" s="9">
        <v>57</v>
      </c>
    </row>
  </sheetData>
  <sheetProtection password="C51D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3"/>
    <pageSetUpPr fitToPage="1"/>
  </sheetPr>
  <dimension ref="A1:DP1259"/>
  <sheetViews>
    <sheetView tabSelected="1" zoomScale="50" workbookViewId="0">
      <selection activeCell="O22" sqref="O22"/>
    </sheetView>
  </sheetViews>
  <sheetFormatPr defaultRowHeight="12.45" x14ac:dyDescent="0.2"/>
  <cols>
    <col min="1" max="2" width="6" customWidth="1"/>
    <col min="3" max="41" width="6.875" customWidth="1"/>
    <col min="42" max="42" width="4" customWidth="1"/>
    <col min="43" max="120" width="9.125" style="31" customWidth="1"/>
  </cols>
  <sheetData>
    <row r="1" spans="1:120" ht="24.75" customHeight="1" thickBot="1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8"/>
    </row>
    <row r="2" spans="1:120" ht="24.75" customHeight="1" x14ac:dyDescent="0.4">
      <c r="A2" s="1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1"/>
      <c r="O2" s="51"/>
      <c r="P2" s="51"/>
      <c r="Q2" s="51"/>
      <c r="R2" s="51"/>
      <c r="S2" s="48"/>
      <c r="T2" s="48"/>
      <c r="U2" s="48"/>
      <c r="V2" s="48"/>
      <c r="W2" s="213" t="s">
        <v>154</v>
      </c>
      <c r="X2" s="214"/>
      <c r="Y2" s="48"/>
      <c r="Z2" s="48"/>
      <c r="AA2" s="49"/>
      <c r="AB2" s="49"/>
      <c r="AC2" s="49"/>
      <c r="AD2" s="49"/>
      <c r="AE2" s="48"/>
      <c r="AF2" s="48"/>
      <c r="AG2" s="48"/>
      <c r="AH2" s="48"/>
      <c r="AI2" s="48"/>
      <c r="AJ2" s="49"/>
      <c r="AK2" s="49"/>
      <c r="AL2" s="49"/>
      <c r="AM2" s="49"/>
      <c r="AN2" s="49"/>
      <c r="AO2" s="49"/>
      <c r="AP2" s="150"/>
    </row>
    <row r="3" spans="1:120" ht="24.75" customHeight="1" thickBot="1" x14ac:dyDescent="0.45">
      <c r="A3" s="1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1"/>
      <c r="O3" s="51"/>
      <c r="P3" s="51"/>
      <c r="Q3" s="49"/>
      <c r="R3" s="49"/>
      <c r="S3" s="48"/>
      <c r="T3" s="48"/>
      <c r="U3" s="48"/>
      <c r="V3" s="48"/>
      <c r="W3" s="215"/>
      <c r="X3" s="216"/>
      <c r="Y3" s="48"/>
      <c r="Z3" s="48"/>
      <c r="AA3" s="49"/>
      <c r="AB3" s="49"/>
      <c r="AC3" s="49"/>
      <c r="AD3" s="49"/>
      <c r="AE3" s="48"/>
      <c r="AF3" s="48"/>
      <c r="AG3" s="48"/>
      <c r="AH3" s="48"/>
      <c r="AI3" s="48"/>
      <c r="AJ3" s="49"/>
      <c r="AK3" s="49"/>
      <c r="AL3" s="49"/>
      <c r="AM3" s="49"/>
      <c r="AN3" s="49"/>
      <c r="AO3" s="49"/>
      <c r="AP3" s="150"/>
    </row>
    <row r="4" spans="1:120" ht="24.75" customHeight="1" thickBot="1" x14ac:dyDescent="0.45">
      <c r="A4" s="1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1"/>
      <c r="P4" s="51"/>
      <c r="Q4" s="53"/>
      <c r="R4" s="53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50"/>
    </row>
    <row r="5" spans="1:120" ht="24.75" customHeight="1" x14ac:dyDescent="0.4">
      <c r="A5" s="1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1"/>
      <c r="P5" s="51"/>
      <c r="Q5" s="49"/>
      <c r="R5" s="49"/>
      <c r="S5" s="48"/>
      <c r="T5" s="48"/>
      <c r="U5" s="48"/>
      <c r="V5" s="48"/>
      <c r="W5" s="213" t="s">
        <v>154</v>
      </c>
      <c r="X5" s="214"/>
      <c r="Y5" s="48"/>
      <c r="Z5" s="48"/>
      <c r="AA5" s="48"/>
      <c r="AB5" s="48"/>
      <c r="AC5" s="49"/>
      <c r="AD5" s="49"/>
      <c r="AE5" s="48"/>
      <c r="AF5" s="48"/>
      <c r="AG5" s="48"/>
      <c r="AH5" s="48"/>
      <c r="AI5" s="48"/>
      <c r="AJ5" s="49"/>
      <c r="AK5" s="49"/>
      <c r="AL5" s="49"/>
      <c r="AM5" s="49"/>
      <c r="AN5" s="49"/>
      <c r="AO5" s="49"/>
      <c r="AP5" s="150"/>
    </row>
    <row r="6" spans="1:120" ht="24.75" customHeight="1" thickBot="1" x14ac:dyDescent="0.45">
      <c r="A6" s="149"/>
      <c r="B6" s="49"/>
      <c r="C6" s="49"/>
      <c r="D6" s="49"/>
      <c r="E6" s="49"/>
      <c r="F6" s="175" t="s">
        <v>152</v>
      </c>
      <c r="G6" s="175"/>
      <c r="H6" s="175"/>
      <c r="I6" s="175"/>
      <c r="J6" s="175"/>
      <c r="K6" s="175"/>
      <c r="L6" s="175"/>
      <c r="M6" s="175"/>
      <c r="N6" s="175"/>
      <c r="O6" s="53"/>
      <c r="P6" s="53"/>
      <c r="Q6" s="49"/>
      <c r="R6" s="49"/>
      <c r="S6" s="48"/>
      <c r="T6" s="48"/>
      <c r="U6" s="48"/>
      <c r="V6" s="48"/>
      <c r="W6" s="215"/>
      <c r="X6" s="216"/>
      <c r="Y6" s="48"/>
      <c r="Z6" s="48"/>
      <c r="AA6" s="48"/>
      <c r="AB6" s="48"/>
      <c r="AC6" s="49"/>
      <c r="AD6" s="49"/>
      <c r="AE6" s="48"/>
      <c r="AF6" s="48"/>
      <c r="AG6" s="48"/>
      <c r="AH6" s="48"/>
      <c r="AI6" s="48"/>
      <c r="AJ6" s="49"/>
      <c r="AK6" s="49"/>
      <c r="AL6" s="49"/>
      <c r="AM6" s="49"/>
      <c r="AN6" s="49"/>
      <c r="AO6" s="49"/>
      <c r="AP6" s="150"/>
    </row>
    <row r="7" spans="1:120" ht="24.75" customHeight="1" thickBot="1" x14ac:dyDescent="0.25">
      <c r="A7" s="151"/>
      <c r="B7" s="52"/>
      <c r="C7" s="52"/>
      <c r="D7" s="52"/>
      <c r="E7" s="52"/>
      <c r="F7" s="176"/>
      <c r="G7" s="176"/>
      <c r="H7" s="176"/>
      <c r="I7" s="176"/>
      <c r="J7" s="176"/>
      <c r="K7" s="176"/>
      <c r="L7" s="176"/>
      <c r="M7" s="176"/>
      <c r="N7" s="176"/>
      <c r="O7" s="52"/>
      <c r="P7" s="52"/>
      <c r="Q7" s="52"/>
      <c r="R7" s="52"/>
      <c r="S7" s="52"/>
      <c r="T7" s="52"/>
      <c r="U7" s="52"/>
      <c r="V7" s="52"/>
      <c r="W7" s="78" t="s">
        <v>143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52"/>
    </row>
    <row r="8" spans="1:120" s="1" customFormat="1" ht="32.1" thickTop="1" thickBot="1" x14ac:dyDescent="0.55000000000000004">
      <c r="A8" s="188" t="s">
        <v>60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54"/>
      <c r="N8" s="54"/>
      <c r="O8" s="187" t="s">
        <v>0</v>
      </c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54"/>
      <c r="AA8" s="54"/>
      <c r="AB8" s="54"/>
      <c r="AC8" s="187" t="s">
        <v>11</v>
      </c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5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</row>
    <row r="9" spans="1:120" s="1" customFormat="1" ht="31.6" customHeight="1" thickBot="1" x14ac:dyDescent="0.45">
      <c r="A9" s="189" t="s">
        <v>6</v>
      </c>
      <c r="B9" s="184"/>
      <c r="C9" s="184"/>
      <c r="D9" s="184"/>
      <c r="E9" s="184"/>
      <c r="F9" s="190"/>
      <c r="G9" s="191"/>
      <c r="H9" s="191"/>
      <c r="I9" s="192"/>
      <c r="J9" s="54"/>
      <c r="K9" s="54"/>
      <c r="L9" s="54"/>
      <c r="M9" s="54"/>
      <c r="N9" s="54"/>
      <c r="O9" s="184" t="s">
        <v>4</v>
      </c>
      <c r="P9" s="184"/>
      <c r="Q9" s="184"/>
      <c r="R9" s="184"/>
      <c r="S9" s="184"/>
      <c r="T9" s="193"/>
      <c r="U9" s="194"/>
      <c r="V9" s="54"/>
      <c r="W9" s="54"/>
      <c r="X9" s="54"/>
      <c r="Y9" s="54"/>
      <c r="Z9" s="54"/>
      <c r="AA9" s="143"/>
      <c r="AB9" s="184" t="s">
        <v>8</v>
      </c>
      <c r="AC9" s="184"/>
      <c r="AD9" s="184"/>
      <c r="AE9" s="184"/>
      <c r="AF9" s="184"/>
      <c r="AG9" s="184"/>
      <c r="AH9" s="185"/>
      <c r="AI9" s="180"/>
      <c r="AJ9" s="178"/>
      <c r="AK9" s="178"/>
      <c r="AL9" s="178"/>
      <c r="AM9" s="178"/>
      <c r="AN9" s="178"/>
      <c r="AO9" s="179"/>
      <c r="AP9" s="15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</row>
    <row r="10" spans="1:120" s="1" customFormat="1" ht="31.6" customHeight="1" thickBot="1" x14ac:dyDescent="0.45">
      <c r="A10" s="189" t="s">
        <v>13</v>
      </c>
      <c r="B10" s="184"/>
      <c r="C10" s="184"/>
      <c r="D10" s="184"/>
      <c r="E10" s="184"/>
      <c r="F10" s="180" t="s">
        <v>131</v>
      </c>
      <c r="G10" s="181"/>
      <c r="H10" s="181"/>
      <c r="I10" s="181"/>
      <c r="J10" s="181"/>
      <c r="K10" s="181"/>
      <c r="L10" s="182"/>
      <c r="M10" s="54"/>
      <c r="N10" s="54"/>
      <c r="O10" s="184" t="s">
        <v>5</v>
      </c>
      <c r="P10" s="184"/>
      <c r="Q10" s="184"/>
      <c r="R10" s="184"/>
      <c r="S10" s="184"/>
      <c r="T10" s="195" t="s">
        <v>159</v>
      </c>
      <c r="U10" s="196"/>
      <c r="V10" s="196"/>
      <c r="W10" s="196"/>
      <c r="X10" s="196"/>
      <c r="Y10" s="197"/>
      <c r="Z10" s="54"/>
      <c r="AA10" s="143"/>
      <c r="AB10" s="184" t="s">
        <v>9</v>
      </c>
      <c r="AC10" s="184"/>
      <c r="AD10" s="184"/>
      <c r="AE10" s="184"/>
      <c r="AF10" s="184"/>
      <c r="AG10" s="184"/>
      <c r="AH10" s="185"/>
      <c r="AI10" s="55"/>
      <c r="AJ10" s="130" t="s">
        <v>57</v>
      </c>
      <c r="AK10" s="56">
        <v>1</v>
      </c>
      <c r="AL10" s="57"/>
      <c r="AM10" s="57"/>
      <c r="AN10" s="57"/>
      <c r="AO10" s="57"/>
      <c r="AP10" s="15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</row>
    <row r="11" spans="1:120" s="1" customFormat="1" ht="31.6" customHeight="1" thickBot="1" x14ac:dyDescent="0.45">
      <c r="A11" s="189" t="s">
        <v>12</v>
      </c>
      <c r="B11" s="184"/>
      <c r="C11" s="184"/>
      <c r="D11" s="184"/>
      <c r="E11" s="184"/>
      <c r="F11" s="180" t="s">
        <v>128</v>
      </c>
      <c r="G11" s="181"/>
      <c r="H11" s="181"/>
      <c r="I11" s="181"/>
      <c r="J11" s="181"/>
      <c r="K11" s="181"/>
      <c r="L11" s="182"/>
      <c r="M11" s="54"/>
      <c r="N11" s="54"/>
      <c r="O11" s="184" t="s">
        <v>1</v>
      </c>
      <c r="P11" s="184"/>
      <c r="Q11" s="184"/>
      <c r="R11" s="184"/>
      <c r="S11" s="186"/>
      <c r="T11" s="177" t="s">
        <v>89</v>
      </c>
      <c r="U11" s="178"/>
      <c r="V11" s="178"/>
      <c r="W11" s="178"/>
      <c r="X11" s="178"/>
      <c r="Y11" s="179"/>
      <c r="Z11" s="54"/>
      <c r="AA11" s="143"/>
      <c r="AB11" s="184" t="s">
        <v>65</v>
      </c>
      <c r="AC11" s="184"/>
      <c r="AD11" s="184"/>
      <c r="AE11" s="184"/>
      <c r="AF11" s="184"/>
      <c r="AG11" s="184"/>
      <c r="AH11" s="185"/>
      <c r="AI11" s="177"/>
      <c r="AJ11" s="178"/>
      <c r="AK11" s="179"/>
      <c r="AL11" s="58" t="s">
        <v>141</v>
      </c>
      <c r="AM11" s="59"/>
      <c r="AN11" s="59"/>
      <c r="AO11" s="59"/>
      <c r="AP11" s="15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</row>
    <row r="12" spans="1:120" s="1" customFormat="1" ht="31.6" customHeight="1" thickBot="1" x14ac:dyDescent="0.45">
      <c r="A12" s="189" t="s">
        <v>10</v>
      </c>
      <c r="B12" s="184"/>
      <c r="C12" s="184"/>
      <c r="D12" s="184"/>
      <c r="E12" s="184"/>
      <c r="F12" s="180" t="s">
        <v>158</v>
      </c>
      <c r="G12" s="181"/>
      <c r="H12" s="181"/>
      <c r="I12" s="181"/>
      <c r="J12" s="181"/>
      <c r="K12" s="181"/>
      <c r="L12" s="182"/>
      <c r="M12" s="54"/>
      <c r="N12" s="54"/>
      <c r="O12" s="184" t="s">
        <v>108</v>
      </c>
      <c r="P12" s="184"/>
      <c r="Q12" s="184"/>
      <c r="R12" s="186"/>
      <c r="S12" s="186"/>
      <c r="T12" s="177" t="s">
        <v>146</v>
      </c>
      <c r="U12" s="178"/>
      <c r="V12" s="178"/>
      <c r="W12" s="178"/>
      <c r="X12" s="178"/>
      <c r="Y12" s="179"/>
      <c r="Z12" s="54"/>
      <c r="AA12" s="143"/>
      <c r="AB12" s="184" t="s">
        <v>140</v>
      </c>
      <c r="AC12" s="184"/>
      <c r="AD12" s="184"/>
      <c r="AE12" s="184"/>
      <c r="AF12" s="184"/>
      <c r="AG12" s="184"/>
      <c r="AH12" s="185"/>
      <c r="AI12" s="177">
        <v>53</v>
      </c>
      <c r="AJ12" s="178"/>
      <c r="AK12" s="179"/>
      <c r="AL12" s="54" t="s">
        <v>142</v>
      </c>
      <c r="AM12" s="54"/>
      <c r="AN12" s="54"/>
      <c r="AO12" s="54"/>
      <c r="AP12" s="15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</row>
    <row r="13" spans="1:120" s="1" customFormat="1" ht="31.6" customHeight="1" thickBot="1" x14ac:dyDescent="0.45">
      <c r="A13" s="189" t="s">
        <v>147</v>
      </c>
      <c r="B13" s="184"/>
      <c r="C13" s="184"/>
      <c r="D13" s="184"/>
      <c r="E13" s="184"/>
      <c r="F13" s="202">
        <f>Sheet1!AO26</f>
        <v>29.565568862275438</v>
      </c>
      <c r="G13" s="196"/>
      <c r="H13" s="197"/>
      <c r="I13" s="54"/>
      <c r="J13" s="54"/>
      <c r="K13" s="54"/>
      <c r="L13" s="54"/>
      <c r="M13" s="54"/>
      <c r="N13" s="54"/>
      <c r="O13" s="184" t="s">
        <v>105</v>
      </c>
      <c r="P13" s="184"/>
      <c r="Q13" s="184"/>
      <c r="R13" s="186"/>
      <c r="S13" s="186"/>
      <c r="T13" s="177">
        <v>0</v>
      </c>
      <c r="U13" s="179"/>
      <c r="V13" s="54"/>
      <c r="W13" s="54"/>
      <c r="X13" s="54"/>
      <c r="Y13" s="54"/>
      <c r="Z13" s="54"/>
      <c r="AA13" s="154"/>
      <c r="AB13" s="154"/>
      <c r="AC13" s="154"/>
      <c r="AD13" s="184"/>
      <c r="AE13" s="184"/>
      <c r="AF13" s="184"/>
      <c r="AG13" s="184"/>
      <c r="AH13" s="184"/>
      <c r="AI13" s="183"/>
      <c r="AJ13" s="183"/>
      <c r="AK13" s="183"/>
      <c r="AL13" s="183"/>
      <c r="AM13" s="183"/>
      <c r="AN13" s="183"/>
      <c r="AO13" s="183"/>
      <c r="AP13" s="15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</row>
    <row r="14" spans="1:120" s="1" customFormat="1" ht="31.6" customHeight="1" thickBot="1" x14ac:dyDescent="0.55000000000000004">
      <c r="A14" s="188" t="s">
        <v>61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54"/>
      <c r="N14" s="54"/>
      <c r="O14" s="184" t="s">
        <v>106</v>
      </c>
      <c r="P14" s="184"/>
      <c r="Q14" s="184"/>
      <c r="R14" s="186"/>
      <c r="S14" s="186"/>
      <c r="T14" s="177">
        <v>0</v>
      </c>
      <c r="U14" s="179"/>
      <c r="V14" s="54"/>
      <c r="W14" s="54"/>
      <c r="X14" s="54"/>
      <c r="Y14" s="54"/>
      <c r="Z14" s="54"/>
      <c r="AA14" s="143"/>
      <c r="AB14" s="143"/>
      <c r="AC14" s="143"/>
      <c r="AD14" s="184" t="s">
        <v>7</v>
      </c>
      <c r="AE14" s="184"/>
      <c r="AF14" s="184"/>
      <c r="AG14" s="184"/>
      <c r="AH14" s="185"/>
      <c r="AI14" s="180"/>
      <c r="AJ14" s="178"/>
      <c r="AK14" s="178"/>
      <c r="AL14" s="178"/>
      <c r="AM14" s="178"/>
      <c r="AN14" s="178"/>
      <c r="AO14" s="179"/>
      <c r="AP14" s="15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</row>
    <row r="15" spans="1:120" s="1" customFormat="1" ht="31.6" customHeight="1" thickBot="1" x14ac:dyDescent="0.45">
      <c r="A15" s="189" t="s">
        <v>62</v>
      </c>
      <c r="B15" s="184"/>
      <c r="C15" s="184"/>
      <c r="D15" s="184"/>
      <c r="E15" s="193"/>
      <c r="F15" s="220"/>
      <c r="G15" s="220"/>
      <c r="H15" s="220"/>
      <c r="I15" s="194"/>
      <c r="J15" s="54"/>
      <c r="K15" s="54"/>
      <c r="L15" s="54"/>
      <c r="M15" s="54"/>
      <c r="N15" s="54"/>
      <c r="O15" s="184" t="s">
        <v>107</v>
      </c>
      <c r="P15" s="184"/>
      <c r="Q15" s="184"/>
      <c r="R15" s="186"/>
      <c r="S15" s="186"/>
      <c r="T15" s="177">
        <v>6</v>
      </c>
      <c r="U15" s="179"/>
      <c r="V15" s="54"/>
      <c r="W15" s="54"/>
      <c r="X15" s="54"/>
      <c r="Y15" s="184" t="s">
        <v>125</v>
      </c>
      <c r="Z15" s="184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15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</row>
    <row r="16" spans="1:120" s="1" customFormat="1" ht="31.6" customHeight="1" thickBot="1" x14ac:dyDescent="0.45">
      <c r="A16" s="189" t="s">
        <v>63</v>
      </c>
      <c r="B16" s="184"/>
      <c r="C16" s="184"/>
      <c r="D16" s="184"/>
      <c r="E16" s="177"/>
      <c r="F16" s="178"/>
      <c r="G16" s="178"/>
      <c r="H16" s="178"/>
      <c r="I16" s="178"/>
      <c r="J16" s="178"/>
      <c r="K16" s="178"/>
      <c r="L16" s="179"/>
      <c r="M16" s="54"/>
      <c r="N16" s="54"/>
      <c r="O16" s="184" t="s">
        <v>3</v>
      </c>
      <c r="P16" s="184"/>
      <c r="Q16" s="184"/>
      <c r="R16" s="186"/>
      <c r="S16" s="186"/>
      <c r="T16" s="180" t="s">
        <v>112</v>
      </c>
      <c r="U16" s="179"/>
      <c r="V16" s="54"/>
      <c r="W16" s="54"/>
      <c r="X16" s="54"/>
      <c r="Y16" s="54"/>
      <c r="Z16" s="54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15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</row>
    <row r="17" spans="1:120" s="1" customFormat="1" ht="30.8" customHeight="1" thickBot="1" x14ac:dyDescent="0.45">
      <c r="A17" s="189" t="s">
        <v>64</v>
      </c>
      <c r="B17" s="184"/>
      <c r="C17" s="184"/>
      <c r="D17" s="184"/>
      <c r="E17" s="177"/>
      <c r="F17" s="178"/>
      <c r="G17" s="179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2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15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</row>
    <row r="18" spans="1:120" ht="14.25" customHeight="1" x14ac:dyDescent="0.2">
      <c r="A18" s="15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156"/>
    </row>
    <row r="19" spans="1:120" ht="14.25" customHeight="1" x14ac:dyDescent="0.2">
      <c r="A19" s="15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156"/>
    </row>
    <row r="20" spans="1:120" ht="24.75" customHeight="1" thickBot="1" x14ac:dyDescent="0.45">
      <c r="A20" s="189" t="s">
        <v>124</v>
      </c>
      <c r="B20" s="184"/>
      <c r="C20" s="184"/>
      <c r="D20" s="184"/>
      <c r="E20" s="184"/>
      <c r="F20" s="184"/>
      <c r="G20" s="84"/>
      <c r="H20" s="128">
        <v>1</v>
      </c>
      <c r="I20" s="84"/>
      <c r="J20" s="84"/>
      <c r="K20" s="84"/>
      <c r="L20" s="128">
        <v>2</v>
      </c>
      <c r="M20" s="84"/>
      <c r="N20" s="84"/>
      <c r="O20" s="84"/>
      <c r="P20" s="128">
        <v>3</v>
      </c>
      <c r="Q20" s="84"/>
      <c r="R20" s="84"/>
      <c r="S20" s="84"/>
      <c r="T20" s="128">
        <v>4</v>
      </c>
      <c r="U20" s="84"/>
      <c r="V20" s="84"/>
      <c r="W20" s="84"/>
      <c r="X20" s="128">
        <v>5</v>
      </c>
      <c r="Y20" s="84"/>
      <c r="Z20" s="84"/>
      <c r="AA20" s="84"/>
      <c r="AB20" s="128">
        <v>6</v>
      </c>
      <c r="AC20" s="84"/>
      <c r="AD20" s="84"/>
      <c r="AE20" s="84"/>
      <c r="AF20" s="128">
        <v>7</v>
      </c>
      <c r="AG20" s="84"/>
      <c r="AH20" s="84"/>
      <c r="AI20" s="84"/>
      <c r="AJ20" s="128">
        <v>8</v>
      </c>
      <c r="AK20" s="84"/>
      <c r="AL20" s="84"/>
      <c r="AM20" s="84"/>
      <c r="AN20" s="84"/>
      <c r="AO20" s="84"/>
      <c r="AP20" s="156"/>
    </row>
    <row r="21" spans="1:120" s="2" customFormat="1" ht="30.8" customHeight="1" thickBot="1" x14ac:dyDescent="0.45">
      <c r="A21" s="189" t="s">
        <v>56</v>
      </c>
      <c r="B21" s="184"/>
      <c r="C21" s="184"/>
      <c r="D21" s="184"/>
      <c r="E21" s="184"/>
      <c r="F21" s="185"/>
      <c r="G21" s="195">
        <v>13</v>
      </c>
      <c r="H21" s="196"/>
      <c r="I21" s="197"/>
      <c r="J21" s="60"/>
      <c r="K21" s="195">
        <v>22</v>
      </c>
      <c r="L21" s="196"/>
      <c r="M21" s="197"/>
      <c r="N21" s="60"/>
      <c r="O21" s="195">
        <v>29</v>
      </c>
      <c r="P21" s="196"/>
      <c r="Q21" s="197"/>
      <c r="R21" s="60"/>
      <c r="S21" s="195">
        <v>34</v>
      </c>
      <c r="T21" s="196"/>
      <c r="U21" s="197"/>
      <c r="V21" s="60"/>
      <c r="W21" s="195">
        <v>41</v>
      </c>
      <c r="X21" s="196"/>
      <c r="Y21" s="197"/>
      <c r="Z21" s="60"/>
      <c r="AA21" s="195"/>
      <c r="AB21" s="196"/>
      <c r="AC21" s="197"/>
      <c r="AD21" s="60"/>
      <c r="AE21" s="195"/>
      <c r="AF21" s="196"/>
      <c r="AG21" s="197"/>
      <c r="AH21" s="60"/>
      <c r="AI21" s="195"/>
      <c r="AJ21" s="196"/>
      <c r="AK21" s="197"/>
      <c r="AL21" s="134"/>
      <c r="AM21" s="210"/>
      <c r="AN21" s="210"/>
      <c r="AO21" s="210"/>
      <c r="AP21" s="153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</row>
    <row r="22" spans="1:120" s="2" customFormat="1" ht="30.8" customHeight="1" thickBot="1" x14ac:dyDescent="0.45">
      <c r="A22" s="157"/>
      <c r="B22" s="128"/>
      <c r="C22" s="128"/>
      <c r="D22" s="128"/>
      <c r="E22" s="128"/>
      <c r="F22" s="60"/>
      <c r="G22" s="128"/>
      <c r="H22" s="128"/>
      <c r="I22" s="128"/>
      <c r="J22" s="60"/>
      <c r="K22" s="128"/>
      <c r="L22" s="128"/>
      <c r="M22" s="128"/>
      <c r="N22" s="60"/>
      <c r="O22" s="128"/>
      <c r="P22" s="128"/>
      <c r="Q22" s="128"/>
      <c r="R22" s="60"/>
      <c r="S22" s="128"/>
      <c r="T22" s="128"/>
      <c r="U22" s="128"/>
      <c r="V22" s="60"/>
      <c r="W22" s="128"/>
      <c r="X22" s="128"/>
      <c r="Y22" s="128"/>
      <c r="Z22" s="60"/>
      <c r="AA22" s="128"/>
      <c r="AB22" s="128"/>
      <c r="AC22" s="128"/>
      <c r="AD22" s="60"/>
      <c r="AE22" s="128"/>
      <c r="AF22" s="128"/>
      <c r="AG22" s="128"/>
      <c r="AH22" s="60"/>
      <c r="AI22" s="128"/>
      <c r="AJ22" s="128"/>
      <c r="AK22" s="128"/>
      <c r="AL22" s="134"/>
      <c r="AM22" s="210"/>
      <c r="AN22" s="210"/>
      <c r="AO22" s="210"/>
      <c r="AP22" s="153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</row>
    <row r="23" spans="1:120" s="2" customFormat="1" ht="30.8" customHeight="1" thickBot="1" x14ac:dyDescent="0.45">
      <c r="A23" s="207" t="s">
        <v>55</v>
      </c>
      <c r="B23" s="208"/>
      <c r="C23" s="208"/>
      <c r="D23" s="208"/>
      <c r="E23" s="208"/>
      <c r="F23" s="60" t="s">
        <v>58</v>
      </c>
      <c r="G23" s="123">
        <f>'Ratio Detail'!D6</f>
        <v>1.9</v>
      </c>
      <c r="H23" s="131" t="s">
        <v>57</v>
      </c>
      <c r="I23" s="56">
        <v>1</v>
      </c>
      <c r="J23" s="60"/>
      <c r="K23" s="123">
        <f>'Ratio Detail'!D11</f>
        <v>2.1</v>
      </c>
      <c r="L23" s="131" t="s">
        <v>57</v>
      </c>
      <c r="M23" s="56">
        <v>1</v>
      </c>
      <c r="N23" s="60"/>
      <c r="O23" s="123">
        <f>'Ratio Detail'!D16</f>
        <v>2.2000000000000002</v>
      </c>
      <c r="P23" s="131" t="s">
        <v>57</v>
      </c>
      <c r="Q23" s="56">
        <v>1</v>
      </c>
      <c r="R23" s="60"/>
      <c r="S23" s="123">
        <f>'Ratio Detail'!D21</f>
        <v>2.2000000000000002</v>
      </c>
      <c r="T23" s="131" t="s">
        <v>57</v>
      </c>
      <c r="U23" s="56">
        <v>1</v>
      </c>
      <c r="V23" s="60"/>
      <c r="W23" s="123">
        <f>'Ratio Detail'!J6</f>
        <v>1</v>
      </c>
      <c r="X23" s="131" t="s">
        <v>57</v>
      </c>
      <c r="Y23" s="56">
        <v>1</v>
      </c>
      <c r="Z23" s="60"/>
      <c r="AA23" s="123" t="e">
        <f>'Ratio Detail'!J11</f>
        <v>#DIV/0!</v>
      </c>
      <c r="AB23" s="131" t="s">
        <v>57</v>
      </c>
      <c r="AC23" s="56">
        <v>1</v>
      </c>
      <c r="AD23" s="60"/>
      <c r="AE23" s="123" t="e">
        <f>'Ratio Detail'!J16</f>
        <v>#DIV/0!</v>
      </c>
      <c r="AF23" s="131" t="s">
        <v>57</v>
      </c>
      <c r="AG23" s="56">
        <v>1</v>
      </c>
      <c r="AH23" s="60"/>
      <c r="AI23" s="123" t="e">
        <f>'Ratio Detail'!J21</f>
        <v>#DIV/0!</v>
      </c>
      <c r="AJ23" s="131" t="s">
        <v>57</v>
      </c>
      <c r="AK23" s="56">
        <v>1</v>
      </c>
      <c r="AL23" s="134"/>
      <c r="AM23" s="126"/>
      <c r="AN23" s="128"/>
      <c r="AO23" s="134"/>
      <c r="AP23" s="153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</row>
    <row r="24" spans="1:120" s="3" customFormat="1" ht="31.6" customHeight="1" thickBot="1" x14ac:dyDescent="0.45">
      <c r="A24" s="207"/>
      <c r="B24" s="208"/>
      <c r="C24" s="208"/>
      <c r="D24" s="208"/>
      <c r="E24" s="208"/>
      <c r="F24" s="129" t="s">
        <v>59</v>
      </c>
      <c r="G24" s="123">
        <f>'Ratio Detail'!D7</f>
        <v>1.9</v>
      </c>
      <c r="H24" s="131" t="s">
        <v>57</v>
      </c>
      <c r="I24" s="56">
        <v>1</v>
      </c>
      <c r="J24" s="133"/>
      <c r="K24" s="123">
        <f>'Ratio Detail'!D12</f>
        <v>2.1</v>
      </c>
      <c r="L24" s="131" t="s">
        <v>57</v>
      </c>
      <c r="M24" s="56">
        <v>1</v>
      </c>
      <c r="N24" s="133"/>
      <c r="O24" s="123">
        <f>'Ratio Detail'!D17</f>
        <v>2.2000000000000002</v>
      </c>
      <c r="P24" s="131" t="s">
        <v>57</v>
      </c>
      <c r="Q24" s="56">
        <v>1</v>
      </c>
      <c r="R24" s="133"/>
      <c r="S24" s="123">
        <f>'Ratio Detail'!D22</f>
        <v>2.2000000000000002</v>
      </c>
      <c r="T24" s="131" t="s">
        <v>57</v>
      </c>
      <c r="U24" s="56">
        <v>1</v>
      </c>
      <c r="V24" s="133"/>
      <c r="W24" s="123">
        <f>'Ratio Detail'!J7</f>
        <v>1</v>
      </c>
      <c r="X24" s="131" t="s">
        <v>57</v>
      </c>
      <c r="Y24" s="56">
        <v>1</v>
      </c>
      <c r="Z24" s="133"/>
      <c r="AA24" s="123" t="e">
        <f>'Ratio Detail'!J12</f>
        <v>#DIV/0!</v>
      </c>
      <c r="AB24" s="131" t="s">
        <v>57</v>
      </c>
      <c r="AC24" s="56">
        <v>1</v>
      </c>
      <c r="AD24" s="133"/>
      <c r="AE24" s="123" t="e">
        <f>'Ratio Detail'!J17</f>
        <v>#DIV/0!</v>
      </c>
      <c r="AF24" s="131" t="s">
        <v>57</v>
      </c>
      <c r="AG24" s="56">
        <v>1</v>
      </c>
      <c r="AH24" s="133"/>
      <c r="AI24" s="123" t="e">
        <f>'Ratio Detail'!J22</f>
        <v>#DIV/0!</v>
      </c>
      <c r="AJ24" s="131" t="s">
        <v>57</v>
      </c>
      <c r="AK24" s="56">
        <v>1</v>
      </c>
      <c r="AL24" s="59"/>
      <c r="AM24" s="126"/>
      <c r="AN24" s="128"/>
      <c r="AO24" s="134"/>
      <c r="AP24" s="158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</row>
    <row r="25" spans="1:120" ht="31.6" customHeight="1" thickBot="1" x14ac:dyDescent="0.45">
      <c r="A25" s="207" t="s">
        <v>149</v>
      </c>
      <c r="B25" s="208"/>
      <c r="C25" s="208"/>
      <c r="D25" s="208"/>
      <c r="E25" s="208"/>
      <c r="F25" s="209"/>
      <c r="G25" s="202">
        <f>Sheet1!AQ12</f>
        <v>15.066766467065859</v>
      </c>
      <c r="H25" s="196"/>
      <c r="I25" s="197"/>
      <c r="J25" s="84"/>
      <c r="K25" s="202">
        <f>Sheet1!AQ13</f>
        <v>8.1635928143712544</v>
      </c>
      <c r="L25" s="196"/>
      <c r="M25" s="197"/>
      <c r="N25" s="84"/>
      <c r="O25" s="202">
        <f>Sheet1!AQ14</f>
        <v>4.4070658682634729</v>
      </c>
      <c r="P25" s="196"/>
      <c r="Q25" s="197"/>
      <c r="R25" s="84"/>
      <c r="S25" s="202">
        <f>Sheet1!AQ15</f>
        <v>1.9281437125748504</v>
      </c>
      <c r="T25" s="196"/>
      <c r="U25" s="197"/>
      <c r="V25" s="84"/>
      <c r="W25" s="202">
        <f>Sheet1!AQ16</f>
        <v>0</v>
      </c>
      <c r="X25" s="196"/>
      <c r="Y25" s="197"/>
      <c r="Z25" s="84"/>
      <c r="AA25" s="202">
        <f>Sheet1!AQ17</f>
        <v>0</v>
      </c>
      <c r="AB25" s="196"/>
      <c r="AC25" s="197"/>
      <c r="AD25" s="84"/>
      <c r="AE25" s="202">
        <f>Sheet1!AQ18</f>
        <v>0</v>
      </c>
      <c r="AF25" s="196"/>
      <c r="AG25" s="197"/>
      <c r="AH25" s="84"/>
      <c r="AI25" s="202">
        <f>Sheet1!AQ19</f>
        <v>0</v>
      </c>
      <c r="AJ25" s="196"/>
      <c r="AK25" s="197"/>
      <c r="AL25" s="84"/>
      <c r="AM25" s="217"/>
      <c r="AN25" s="210"/>
      <c r="AO25" s="210"/>
      <c r="AP25" s="156"/>
    </row>
    <row r="26" spans="1:120" ht="31.6" customHeight="1" thickBot="1" x14ac:dyDescent="0.45">
      <c r="A26" s="159"/>
      <c r="B26" s="132"/>
      <c r="C26" s="82"/>
      <c r="D26" s="82"/>
      <c r="E26" s="82"/>
      <c r="F26" s="84"/>
      <c r="G26" s="83"/>
      <c r="H26" s="131"/>
      <c r="I26" s="131"/>
      <c r="J26" s="61"/>
      <c r="K26" s="83"/>
      <c r="L26" s="131"/>
      <c r="M26" s="131"/>
      <c r="N26" s="61"/>
      <c r="O26" s="83"/>
      <c r="P26" s="131"/>
      <c r="Q26" s="131"/>
      <c r="R26" s="61"/>
      <c r="S26" s="83"/>
      <c r="T26" s="131"/>
      <c r="U26" s="131"/>
      <c r="V26" s="84"/>
      <c r="W26" s="83"/>
      <c r="X26" s="131"/>
      <c r="Y26" s="131"/>
      <c r="Z26" s="84"/>
      <c r="AA26" s="83"/>
      <c r="AB26" s="131"/>
      <c r="AC26" s="131"/>
      <c r="AD26" s="84"/>
      <c r="AE26" s="83"/>
      <c r="AF26" s="131"/>
      <c r="AG26" s="131"/>
      <c r="AH26" s="84"/>
      <c r="AI26" s="83"/>
      <c r="AJ26" s="131"/>
      <c r="AK26" s="131"/>
      <c r="AL26" s="84"/>
      <c r="AM26" s="84"/>
      <c r="AN26" s="84"/>
      <c r="AO26" s="84"/>
      <c r="AP26" s="156"/>
    </row>
    <row r="27" spans="1:120" s="2" customFormat="1" ht="24.25" thickBot="1" x14ac:dyDescent="0.45">
      <c r="A27" s="198" t="s">
        <v>14</v>
      </c>
      <c r="B27" s="199"/>
      <c r="C27" s="195" t="s">
        <v>15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7"/>
      <c r="AP27" s="153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</row>
    <row r="28" spans="1:120" s="2" customFormat="1" ht="23.6" thickBot="1" x14ac:dyDescent="0.4">
      <c r="A28" s="200"/>
      <c r="B28" s="201"/>
      <c r="C28" s="62" t="s">
        <v>16</v>
      </c>
      <c r="D28" s="63" t="s">
        <v>17</v>
      </c>
      <c r="E28" s="63" t="s">
        <v>18</v>
      </c>
      <c r="F28" s="63" t="s">
        <v>19</v>
      </c>
      <c r="G28" s="63" t="s">
        <v>20</v>
      </c>
      <c r="H28" s="63" t="s">
        <v>21</v>
      </c>
      <c r="I28" s="63" t="s">
        <v>22</v>
      </c>
      <c r="J28" s="63" t="s">
        <v>23</v>
      </c>
      <c r="K28" s="63" t="s">
        <v>24</v>
      </c>
      <c r="L28" s="63" t="s">
        <v>25</v>
      </c>
      <c r="M28" s="63" t="s">
        <v>26</v>
      </c>
      <c r="N28" s="63" t="s">
        <v>27</v>
      </c>
      <c r="O28" s="63" t="s">
        <v>28</v>
      </c>
      <c r="P28" s="63" t="s">
        <v>29</v>
      </c>
      <c r="Q28" s="63" t="s">
        <v>30</v>
      </c>
      <c r="R28" s="63" t="s">
        <v>31</v>
      </c>
      <c r="S28" s="63" t="s">
        <v>32</v>
      </c>
      <c r="T28" s="63" t="s">
        <v>33</v>
      </c>
      <c r="U28" s="63" t="s">
        <v>34</v>
      </c>
      <c r="V28" s="63" t="s">
        <v>35</v>
      </c>
      <c r="W28" s="63" t="s">
        <v>36</v>
      </c>
      <c r="X28" s="63" t="s">
        <v>37</v>
      </c>
      <c r="Y28" s="64" t="s">
        <v>38</v>
      </c>
      <c r="Z28" s="64" t="s">
        <v>39</v>
      </c>
      <c r="AA28" s="64" t="s">
        <v>40</v>
      </c>
      <c r="AB28" s="64" t="s">
        <v>41</v>
      </c>
      <c r="AC28" s="64" t="s">
        <v>42</v>
      </c>
      <c r="AD28" s="64" t="s">
        <v>43</v>
      </c>
      <c r="AE28" s="64" t="s">
        <v>44</v>
      </c>
      <c r="AF28" s="63" t="s">
        <v>45</v>
      </c>
      <c r="AG28" s="63" t="s">
        <v>46</v>
      </c>
      <c r="AH28" s="63" t="s">
        <v>47</v>
      </c>
      <c r="AI28" s="63" t="s">
        <v>48</v>
      </c>
      <c r="AJ28" s="63" t="s">
        <v>49</v>
      </c>
      <c r="AK28" s="63" t="s">
        <v>50</v>
      </c>
      <c r="AL28" s="63" t="s">
        <v>51</v>
      </c>
      <c r="AM28" s="63" t="s">
        <v>52</v>
      </c>
      <c r="AN28" s="63" t="s">
        <v>53</v>
      </c>
      <c r="AO28" s="65" t="s">
        <v>54</v>
      </c>
      <c r="AP28" s="153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</row>
    <row r="29" spans="1:120" s="2" customFormat="1" ht="36" customHeight="1" thickBot="1" x14ac:dyDescent="0.45">
      <c r="A29" s="203">
        <v>1</v>
      </c>
      <c r="B29" s="204"/>
      <c r="C29" s="66">
        <v>36</v>
      </c>
      <c r="D29" s="67">
        <v>36</v>
      </c>
      <c r="E29" s="68">
        <v>36</v>
      </c>
      <c r="F29" s="68">
        <v>36</v>
      </c>
      <c r="G29" s="68">
        <v>36</v>
      </c>
      <c r="H29" s="68">
        <v>48</v>
      </c>
      <c r="I29" s="68">
        <v>67</v>
      </c>
      <c r="J29" s="68">
        <v>87</v>
      </c>
      <c r="K29" s="68">
        <v>87</v>
      </c>
      <c r="L29" s="68">
        <v>87</v>
      </c>
      <c r="M29" s="68">
        <v>87</v>
      </c>
      <c r="N29" s="68">
        <v>87</v>
      </c>
      <c r="O29" s="68">
        <v>87</v>
      </c>
      <c r="P29" s="68">
        <v>87</v>
      </c>
      <c r="Q29" s="68">
        <v>87</v>
      </c>
      <c r="R29" s="68">
        <v>87</v>
      </c>
      <c r="S29" s="68">
        <v>87</v>
      </c>
      <c r="T29" s="68">
        <v>87</v>
      </c>
      <c r="U29" s="68">
        <v>87</v>
      </c>
      <c r="V29" s="68">
        <v>87</v>
      </c>
      <c r="W29" s="68">
        <v>87</v>
      </c>
      <c r="X29" s="68">
        <v>87</v>
      </c>
      <c r="Y29" s="68">
        <v>87</v>
      </c>
      <c r="Z29" s="68">
        <v>87</v>
      </c>
      <c r="AA29" s="68">
        <v>87</v>
      </c>
      <c r="AB29" s="68">
        <v>87</v>
      </c>
      <c r="AC29" s="68">
        <v>87</v>
      </c>
      <c r="AD29" s="68">
        <v>87</v>
      </c>
      <c r="AE29" s="68">
        <v>87</v>
      </c>
      <c r="AF29" s="68">
        <v>87</v>
      </c>
      <c r="AG29" s="68">
        <v>87</v>
      </c>
      <c r="AH29" s="68">
        <v>87</v>
      </c>
      <c r="AI29" s="68">
        <v>67</v>
      </c>
      <c r="AJ29" s="68">
        <v>48</v>
      </c>
      <c r="AK29" s="68">
        <v>36</v>
      </c>
      <c r="AL29" s="68">
        <v>36</v>
      </c>
      <c r="AM29" s="68">
        <v>36</v>
      </c>
      <c r="AN29" s="68">
        <v>36</v>
      </c>
      <c r="AO29" s="69">
        <v>36</v>
      </c>
      <c r="AP29" s="153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</row>
    <row r="30" spans="1:120" s="2" customFormat="1" ht="35.200000000000003" customHeight="1" thickTop="1" thickBot="1" x14ac:dyDescent="0.45">
      <c r="A30" s="205">
        <v>2</v>
      </c>
      <c r="B30" s="206"/>
      <c r="C30" s="70">
        <v>30</v>
      </c>
      <c r="D30" s="68">
        <v>30</v>
      </c>
      <c r="E30" s="68">
        <v>30</v>
      </c>
      <c r="F30" s="68">
        <v>30</v>
      </c>
      <c r="G30" s="68">
        <v>30</v>
      </c>
      <c r="H30" s="68">
        <v>30</v>
      </c>
      <c r="I30" s="68">
        <v>41</v>
      </c>
      <c r="J30" s="68">
        <v>56</v>
      </c>
      <c r="K30" s="68">
        <v>70</v>
      </c>
      <c r="L30" s="68">
        <v>70</v>
      </c>
      <c r="M30" s="68">
        <v>70</v>
      </c>
      <c r="N30" s="68">
        <v>70</v>
      </c>
      <c r="O30" s="68">
        <v>70</v>
      </c>
      <c r="P30" s="68">
        <v>70</v>
      </c>
      <c r="Q30" s="68">
        <v>70</v>
      </c>
      <c r="R30" s="68">
        <v>70</v>
      </c>
      <c r="S30" s="68">
        <v>70</v>
      </c>
      <c r="T30" s="68">
        <v>70</v>
      </c>
      <c r="U30" s="68">
        <v>70</v>
      </c>
      <c r="V30" s="68">
        <v>70</v>
      </c>
      <c r="W30" s="68">
        <v>70</v>
      </c>
      <c r="X30" s="68">
        <v>70</v>
      </c>
      <c r="Y30" s="68">
        <v>70</v>
      </c>
      <c r="Z30" s="68">
        <v>70</v>
      </c>
      <c r="AA30" s="68">
        <v>70</v>
      </c>
      <c r="AB30" s="68">
        <v>70</v>
      </c>
      <c r="AC30" s="68">
        <v>70</v>
      </c>
      <c r="AD30" s="68">
        <v>70</v>
      </c>
      <c r="AE30" s="68">
        <v>70</v>
      </c>
      <c r="AF30" s="68">
        <v>70</v>
      </c>
      <c r="AG30" s="68">
        <v>70</v>
      </c>
      <c r="AH30" s="68">
        <v>56</v>
      </c>
      <c r="AI30" s="68">
        <v>41</v>
      </c>
      <c r="AJ30" s="68">
        <v>30</v>
      </c>
      <c r="AK30" s="68">
        <v>30</v>
      </c>
      <c r="AL30" s="68">
        <v>30</v>
      </c>
      <c r="AM30" s="68">
        <v>30</v>
      </c>
      <c r="AN30" s="68">
        <v>30</v>
      </c>
      <c r="AO30" s="73">
        <v>30</v>
      </c>
      <c r="AP30" s="153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</row>
    <row r="31" spans="1:120" s="2" customFormat="1" ht="35.200000000000003" customHeight="1" thickTop="1" thickBot="1" x14ac:dyDescent="0.45">
      <c r="A31" s="205">
        <v>3</v>
      </c>
      <c r="B31" s="206"/>
      <c r="C31" s="70">
        <v>22</v>
      </c>
      <c r="D31" s="68">
        <v>22</v>
      </c>
      <c r="E31" s="68">
        <v>22</v>
      </c>
      <c r="F31" s="68">
        <v>22</v>
      </c>
      <c r="G31" s="68">
        <v>22</v>
      </c>
      <c r="H31" s="68">
        <v>22</v>
      </c>
      <c r="I31" s="68">
        <v>22</v>
      </c>
      <c r="J31" s="68">
        <v>30</v>
      </c>
      <c r="K31" s="68">
        <v>42</v>
      </c>
      <c r="L31" s="68">
        <v>50</v>
      </c>
      <c r="M31" s="68">
        <v>50</v>
      </c>
      <c r="N31" s="68">
        <v>50</v>
      </c>
      <c r="O31" s="68">
        <v>50</v>
      </c>
      <c r="P31" s="68">
        <v>50</v>
      </c>
      <c r="Q31" s="68">
        <v>50</v>
      </c>
      <c r="R31" s="68">
        <v>50</v>
      </c>
      <c r="S31" s="68">
        <v>50</v>
      </c>
      <c r="T31" s="68">
        <v>50</v>
      </c>
      <c r="U31" s="68">
        <v>50</v>
      </c>
      <c r="V31" s="68">
        <v>50</v>
      </c>
      <c r="W31" s="68">
        <v>50</v>
      </c>
      <c r="X31" s="68">
        <v>50</v>
      </c>
      <c r="Y31" s="68">
        <v>50</v>
      </c>
      <c r="Z31" s="68">
        <v>50</v>
      </c>
      <c r="AA31" s="68">
        <v>50</v>
      </c>
      <c r="AB31" s="68">
        <v>50</v>
      </c>
      <c r="AC31" s="68">
        <v>50</v>
      </c>
      <c r="AD31" s="68">
        <v>50</v>
      </c>
      <c r="AE31" s="68">
        <v>50</v>
      </c>
      <c r="AF31" s="68">
        <v>50</v>
      </c>
      <c r="AG31" s="68">
        <v>42</v>
      </c>
      <c r="AH31" s="68">
        <v>30</v>
      </c>
      <c r="AI31" s="68">
        <v>22</v>
      </c>
      <c r="AJ31" s="68">
        <v>22</v>
      </c>
      <c r="AK31" s="68">
        <v>22</v>
      </c>
      <c r="AL31" s="68">
        <v>22</v>
      </c>
      <c r="AM31" s="68">
        <v>22</v>
      </c>
      <c r="AN31" s="68">
        <v>22</v>
      </c>
      <c r="AO31" s="77">
        <v>22</v>
      </c>
      <c r="AP31" s="153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</row>
    <row r="32" spans="1:120" s="2" customFormat="1" ht="35.200000000000003" customHeight="1" thickTop="1" thickBot="1" x14ac:dyDescent="0.45">
      <c r="A32" s="205">
        <v>4</v>
      </c>
      <c r="B32" s="206"/>
      <c r="C32" s="70">
        <v>14</v>
      </c>
      <c r="D32" s="68">
        <v>14</v>
      </c>
      <c r="E32" s="68">
        <v>14</v>
      </c>
      <c r="F32" s="68">
        <v>14</v>
      </c>
      <c r="G32" s="68">
        <v>14</v>
      </c>
      <c r="H32" s="68">
        <v>14</v>
      </c>
      <c r="I32" s="68">
        <v>14</v>
      </c>
      <c r="J32" s="68">
        <v>14</v>
      </c>
      <c r="K32" s="68">
        <v>18</v>
      </c>
      <c r="L32" s="68">
        <v>26</v>
      </c>
      <c r="M32" s="68">
        <v>32</v>
      </c>
      <c r="N32" s="68">
        <v>32</v>
      </c>
      <c r="O32" s="68">
        <v>32</v>
      </c>
      <c r="P32" s="68">
        <v>32</v>
      </c>
      <c r="Q32" s="68">
        <v>32</v>
      </c>
      <c r="R32" s="68">
        <v>32</v>
      </c>
      <c r="S32" s="68">
        <v>32</v>
      </c>
      <c r="T32" s="68">
        <v>32</v>
      </c>
      <c r="U32" s="68">
        <v>32</v>
      </c>
      <c r="V32" s="68">
        <v>32</v>
      </c>
      <c r="W32" s="68">
        <v>32</v>
      </c>
      <c r="X32" s="68">
        <v>32</v>
      </c>
      <c r="Y32" s="68">
        <v>32</v>
      </c>
      <c r="Z32" s="68">
        <v>32</v>
      </c>
      <c r="AA32" s="68">
        <v>32</v>
      </c>
      <c r="AB32" s="68">
        <v>32</v>
      </c>
      <c r="AC32" s="68">
        <v>32</v>
      </c>
      <c r="AD32" s="68">
        <v>32</v>
      </c>
      <c r="AE32" s="68">
        <v>32</v>
      </c>
      <c r="AF32" s="68">
        <v>26</v>
      </c>
      <c r="AG32" s="68">
        <v>18</v>
      </c>
      <c r="AH32" s="68">
        <v>14</v>
      </c>
      <c r="AI32" s="68">
        <v>14</v>
      </c>
      <c r="AJ32" s="68">
        <v>14</v>
      </c>
      <c r="AK32" s="68">
        <v>14</v>
      </c>
      <c r="AL32" s="68">
        <v>14</v>
      </c>
      <c r="AM32" s="68">
        <v>14</v>
      </c>
      <c r="AN32" s="68">
        <v>14</v>
      </c>
      <c r="AO32" s="73">
        <v>14</v>
      </c>
      <c r="AP32" s="153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</row>
    <row r="33" spans="1:120" s="2" customFormat="1" ht="35.200000000000003" customHeight="1" thickTop="1" thickBot="1" x14ac:dyDescent="0.45">
      <c r="A33" s="205">
        <v>5</v>
      </c>
      <c r="B33" s="206"/>
      <c r="C33" s="70">
        <v>1</v>
      </c>
      <c r="D33" s="68">
        <v>1</v>
      </c>
      <c r="E33" s="68">
        <v>1</v>
      </c>
      <c r="F33" s="68">
        <v>1</v>
      </c>
      <c r="G33" s="68">
        <v>1</v>
      </c>
      <c r="H33" s="72">
        <v>1</v>
      </c>
      <c r="I33" s="72">
        <v>1</v>
      </c>
      <c r="J33" s="72">
        <v>1</v>
      </c>
      <c r="K33" s="71">
        <v>1</v>
      </c>
      <c r="L33" s="71">
        <v>1</v>
      </c>
      <c r="M33" s="71">
        <v>1</v>
      </c>
      <c r="N33" s="71">
        <v>1</v>
      </c>
      <c r="O33" s="71">
        <v>1</v>
      </c>
      <c r="P33" s="71">
        <v>1</v>
      </c>
      <c r="Q33" s="72">
        <v>1</v>
      </c>
      <c r="R33" s="72">
        <v>1</v>
      </c>
      <c r="S33" s="72">
        <v>1</v>
      </c>
      <c r="T33" s="72">
        <v>1</v>
      </c>
      <c r="U33" s="72">
        <v>1</v>
      </c>
      <c r="V33" s="72">
        <v>1</v>
      </c>
      <c r="W33" s="72">
        <v>1</v>
      </c>
      <c r="X33" s="72">
        <v>1</v>
      </c>
      <c r="Y33" s="72">
        <v>1</v>
      </c>
      <c r="Z33" s="72">
        <v>1</v>
      </c>
      <c r="AA33" s="72">
        <v>1</v>
      </c>
      <c r="AB33" s="72">
        <v>1</v>
      </c>
      <c r="AC33" s="72">
        <v>1</v>
      </c>
      <c r="AD33" s="71">
        <v>1</v>
      </c>
      <c r="AE33" s="71">
        <v>1</v>
      </c>
      <c r="AF33" s="71">
        <v>1</v>
      </c>
      <c r="AG33" s="71">
        <v>1</v>
      </c>
      <c r="AH33" s="71">
        <v>1</v>
      </c>
      <c r="AI33" s="72">
        <v>1</v>
      </c>
      <c r="AJ33" s="72">
        <v>1</v>
      </c>
      <c r="AK33" s="68">
        <v>1</v>
      </c>
      <c r="AL33" s="68">
        <v>1</v>
      </c>
      <c r="AM33" s="68">
        <v>1</v>
      </c>
      <c r="AN33" s="68">
        <v>1</v>
      </c>
      <c r="AO33" s="73">
        <v>1</v>
      </c>
      <c r="AP33" s="153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</row>
    <row r="34" spans="1:120" s="2" customFormat="1" ht="35.200000000000003" customHeight="1" thickTop="1" thickBot="1" x14ac:dyDescent="0.45">
      <c r="A34" s="205">
        <v>6</v>
      </c>
      <c r="B34" s="206"/>
      <c r="C34" s="70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3"/>
      <c r="AP34" s="153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</row>
    <row r="35" spans="1:120" s="2" customFormat="1" ht="35.200000000000003" customHeight="1" thickTop="1" thickBot="1" x14ac:dyDescent="0.45">
      <c r="A35" s="205">
        <v>7</v>
      </c>
      <c r="B35" s="206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3"/>
      <c r="AP35" s="153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</row>
    <row r="36" spans="1:120" s="4" customFormat="1" ht="36" customHeight="1" thickTop="1" thickBot="1" x14ac:dyDescent="0.45">
      <c r="A36" s="211">
        <v>8</v>
      </c>
      <c r="B36" s="212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6"/>
      <c r="AP36" s="160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x14ac:dyDescent="0.2">
      <c r="A37" s="15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156"/>
    </row>
    <row r="38" spans="1:120" x14ac:dyDescent="0.2">
      <c r="A38" s="15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156"/>
    </row>
    <row r="39" spans="1:120" x14ac:dyDescent="0.2">
      <c r="A39" s="15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156"/>
    </row>
    <row r="40" spans="1:120" x14ac:dyDescent="0.2">
      <c r="A40" s="15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156"/>
    </row>
    <row r="41" spans="1:120" x14ac:dyDescent="0.2">
      <c r="A41" s="15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156"/>
    </row>
    <row r="42" spans="1:120" x14ac:dyDescent="0.2">
      <c r="A42" s="15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156"/>
    </row>
    <row r="43" spans="1:120" x14ac:dyDescent="0.2">
      <c r="A43" s="15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156"/>
    </row>
    <row r="44" spans="1:120" x14ac:dyDescent="0.2">
      <c r="A44" s="15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156"/>
    </row>
    <row r="45" spans="1:120" x14ac:dyDescent="0.2">
      <c r="A45" s="15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156"/>
    </row>
    <row r="46" spans="1:120" x14ac:dyDescent="0.2">
      <c r="A46" s="15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156"/>
    </row>
    <row r="47" spans="1:120" x14ac:dyDescent="0.2">
      <c r="A47" s="15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156"/>
    </row>
    <row r="48" spans="1:120" x14ac:dyDescent="0.2">
      <c r="A48" s="15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156"/>
    </row>
    <row r="49" spans="1:42" x14ac:dyDescent="0.2">
      <c r="A49" s="15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156"/>
    </row>
    <row r="50" spans="1:42" x14ac:dyDescent="0.2">
      <c r="A50" s="15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156"/>
    </row>
    <row r="51" spans="1:42" x14ac:dyDescent="0.2">
      <c r="A51" s="15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156"/>
    </row>
    <row r="52" spans="1:42" x14ac:dyDescent="0.2">
      <c r="A52" s="15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156"/>
    </row>
    <row r="53" spans="1:42" x14ac:dyDescent="0.2">
      <c r="A53" s="15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156"/>
    </row>
    <row r="54" spans="1:42" x14ac:dyDescent="0.2">
      <c r="A54" s="15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156"/>
    </row>
    <row r="55" spans="1:42" x14ac:dyDescent="0.2">
      <c r="A55" s="15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156"/>
    </row>
    <row r="56" spans="1:42" x14ac:dyDescent="0.2">
      <c r="A56" s="15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156"/>
    </row>
    <row r="57" spans="1:42" x14ac:dyDescent="0.2">
      <c r="A57" s="15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156"/>
    </row>
    <row r="58" spans="1:42" x14ac:dyDescent="0.2">
      <c r="A58" s="15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156"/>
    </row>
    <row r="59" spans="1:42" x14ac:dyDescent="0.2">
      <c r="A59" s="15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156"/>
    </row>
    <row r="60" spans="1:42" x14ac:dyDescent="0.2">
      <c r="A60" s="15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156"/>
    </row>
    <row r="61" spans="1:42" x14ac:dyDescent="0.2">
      <c r="A61" s="15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156"/>
    </row>
    <row r="62" spans="1:42" x14ac:dyDescent="0.2">
      <c r="A62" s="15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156"/>
    </row>
    <row r="63" spans="1:42" x14ac:dyDescent="0.2">
      <c r="A63" s="15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156"/>
    </row>
    <row r="64" spans="1:42" ht="13.1" thickBot="1" x14ac:dyDescent="0.25">
      <c r="A64" s="1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162"/>
    </row>
    <row r="65" spans="1:43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  <row r="66" spans="1:43" s="31" customFormat="1" x14ac:dyDescent="0.2"/>
    <row r="67" spans="1:43" s="31" customFormat="1" x14ac:dyDescent="0.2"/>
    <row r="68" spans="1:43" s="31" customFormat="1" x14ac:dyDescent="0.2"/>
    <row r="69" spans="1:43" s="31" customFormat="1" x14ac:dyDescent="0.2"/>
    <row r="70" spans="1:43" s="31" customFormat="1" x14ac:dyDescent="0.2"/>
    <row r="71" spans="1:43" s="31" customFormat="1" x14ac:dyDescent="0.2"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1:43" s="31" customFormat="1" x14ac:dyDescent="0.2"/>
    <row r="73" spans="1:43" s="31" customFormat="1" x14ac:dyDescent="0.2"/>
    <row r="74" spans="1:43" s="31" customFormat="1" x14ac:dyDescent="0.2"/>
    <row r="75" spans="1:43" s="31" customFormat="1" x14ac:dyDescent="0.2"/>
    <row r="76" spans="1:43" s="31" customFormat="1" x14ac:dyDescent="0.2"/>
    <row r="77" spans="1:43" s="31" customFormat="1" x14ac:dyDescent="0.2"/>
    <row r="78" spans="1:43" s="31" customFormat="1" x14ac:dyDescent="0.2"/>
    <row r="79" spans="1:43" s="31" customFormat="1" x14ac:dyDescent="0.2"/>
    <row r="80" spans="1:43" s="31" customFormat="1" x14ac:dyDescent="0.2"/>
    <row r="81" spans="7:7" s="31" customFormat="1" x14ac:dyDescent="0.2">
      <c r="G81" s="32"/>
    </row>
    <row r="82" spans="7:7" s="31" customFormat="1" x14ac:dyDescent="0.2">
      <c r="G82" s="32"/>
    </row>
    <row r="83" spans="7:7" s="31" customFormat="1" x14ac:dyDescent="0.2">
      <c r="G83" s="32"/>
    </row>
    <row r="84" spans="7:7" s="31" customFormat="1" x14ac:dyDescent="0.2">
      <c r="G84" s="32"/>
    </row>
    <row r="85" spans="7:7" s="31" customFormat="1" x14ac:dyDescent="0.2">
      <c r="G85" s="32"/>
    </row>
    <row r="86" spans="7:7" s="31" customFormat="1" x14ac:dyDescent="0.2">
      <c r="G86" s="32"/>
    </row>
    <row r="87" spans="7:7" s="31" customFormat="1" x14ac:dyDescent="0.2">
      <c r="G87" s="32"/>
    </row>
    <row r="88" spans="7:7" s="31" customFormat="1" x14ac:dyDescent="0.2">
      <c r="G88" s="32"/>
    </row>
    <row r="89" spans="7:7" s="31" customFormat="1" x14ac:dyDescent="0.2">
      <c r="G89" s="32"/>
    </row>
    <row r="90" spans="7:7" s="31" customFormat="1" x14ac:dyDescent="0.2">
      <c r="G90" s="32"/>
    </row>
    <row r="91" spans="7:7" s="31" customFormat="1" x14ac:dyDescent="0.2">
      <c r="G91" s="32"/>
    </row>
    <row r="92" spans="7:7" s="31" customFormat="1" x14ac:dyDescent="0.2">
      <c r="G92" s="32"/>
    </row>
    <row r="93" spans="7:7" s="31" customFormat="1" x14ac:dyDescent="0.2">
      <c r="G93" s="32"/>
    </row>
    <row r="94" spans="7:7" s="31" customFormat="1" x14ac:dyDescent="0.2">
      <c r="G94" s="32"/>
    </row>
    <row r="95" spans="7:7" s="31" customFormat="1" x14ac:dyDescent="0.2">
      <c r="G95" s="32"/>
    </row>
    <row r="96" spans="7:7" s="31" customFormat="1" x14ac:dyDescent="0.2">
      <c r="G96" s="32"/>
    </row>
    <row r="97" spans="7:7" s="31" customFormat="1" x14ac:dyDescent="0.2">
      <c r="G97" s="32"/>
    </row>
    <row r="98" spans="7:7" s="31" customFormat="1" x14ac:dyDescent="0.2">
      <c r="G98" s="32"/>
    </row>
    <row r="99" spans="7:7" s="31" customFormat="1" x14ac:dyDescent="0.2">
      <c r="G99" s="32"/>
    </row>
    <row r="100" spans="7:7" s="31" customFormat="1" x14ac:dyDescent="0.2">
      <c r="G100" s="32"/>
    </row>
    <row r="101" spans="7:7" s="31" customFormat="1" x14ac:dyDescent="0.2">
      <c r="G101" s="32"/>
    </row>
    <row r="102" spans="7:7" s="31" customFormat="1" x14ac:dyDescent="0.2">
      <c r="G102" s="32"/>
    </row>
    <row r="103" spans="7:7" s="31" customFormat="1" x14ac:dyDescent="0.2">
      <c r="G103" s="32"/>
    </row>
    <row r="104" spans="7:7" s="31" customFormat="1" x14ac:dyDescent="0.2">
      <c r="G104" s="32"/>
    </row>
    <row r="105" spans="7:7" s="31" customFormat="1" x14ac:dyDescent="0.2">
      <c r="G105" s="32"/>
    </row>
    <row r="106" spans="7:7" s="31" customFormat="1" x14ac:dyDescent="0.2">
      <c r="G106" s="32"/>
    </row>
    <row r="107" spans="7:7" s="31" customFormat="1" x14ac:dyDescent="0.2"/>
    <row r="108" spans="7:7" s="31" customFormat="1" x14ac:dyDescent="0.2"/>
    <row r="109" spans="7:7" s="31" customFormat="1" x14ac:dyDescent="0.2"/>
    <row r="110" spans="7:7" s="31" customFormat="1" x14ac:dyDescent="0.2"/>
    <row r="111" spans="7:7" s="31" customFormat="1" x14ac:dyDescent="0.2"/>
    <row r="112" spans="7:7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pans="43:120" s="31" customFormat="1" x14ac:dyDescent="0.2"/>
    <row r="530" spans="43:120" s="31" customFormat="1" x14ac:dyDescent="0.2"/>
    <row r="531" spans="43:120" s="31" customFormat="1" x14ac:dyDescent="0.2"/>
    <row r="532" spans="43:120" s="31" customFormat="1" x14ac:dyDescent="0.2"/>
    <row r="533" spans="43:120" s="31" customFormat="1" x14ac:dyDescent="0.2"/>
    <row r="534" spans="43:120" s="31" customFormat="1" x14ac:dyDescent="0.2"/>
    <row r="535" spans="43:120" s="31" customFormat="1" x14ac:dyDescent="0.2"/>
    <row r="536" spans="43:120" s="5" customFormat="1" x14ac:dyDescent="0.2"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</row>
    <row r="537" spans="43:120" s="5" customFormat="1" x14ac:dyDescent="0.2"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</row>
    <row r="538" spans="43:120" s="5" customFormat="1" x14ac:dyDescent="0.2"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</row>
    <row r="539" spans="43:120" s="5" customFormat="1" x14ac:dyDescent="0.2"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</row>
    <row r="540" spans="43:120" s="5" customFormat="1" x14ac:dyDescent="0.2"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</row>
    <row r="541" spans="43:120" s="5" customFormat="1" x14ac:dyDescent="0.2"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</row>
    <row r="542" spans="43:120" s="5" customFormat="1" x14ac:dyDescent="0.2"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</row>
    <row r="543" spans="43:120" s="5" customFormat="1" x14ac:dyDescent="0.2"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</row>
    <row r="544" spans="43:120" s="5" customFormat="1" x14ac:dyDescent="0.2"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</row>
    <row r="545" spans="43:120" s="5" customFormat="1" x14ac:dyDescent="0.2"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</row>
    <row r="546" spans="43:120" s="5" customFormat="1" x14ac:dyDescent="0.2"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</row>
    <row r="547" spans="43:120" s="5" customFormat="1" x14ac:dyDescent="0.2"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</row>
    <row r="548" spans="43:120" s="5" customFormat="1" x14ac:dyDescent="0.2"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</row>
    <row r="549" spans="43:120" s="5" customFormat="1" x14ac:dyDescent="0.2"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</row>
    <row r="550" spans="43:120" s="5" customFormat="1" x14ac:dyDescent="0.2"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</row>
    <row r="551" spans="43:120" s="5" customFormat="1" x14ac:dyDescent="0.2"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</row>
    <row r="552" spans="43:120" s="5" customFormat="1" x14ac:dyDescent="0.2"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</row>
    <row r="553" spans="43:120" s="5" customFormat="1" x14ac:dyDescent="0.2"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</row>
    <row r="554" spans="43:120" s="5" customFormat="1" x14ac:dyDescent="0.2"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</row>
    <row r="555" spans="43:120" s="5" customFormat="1" x14ac:dyDescent="0.2"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</row>
    <row r="556" spans="43:120" s="5" customFormat="1" x14ac:dyDescent="0.2"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</row>
    <row r="557" spans="43:120" s="5" customFormat="1" x14ac:dyDescent="0.2"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</row>
    <row r="558" spans="43:120" s="5" customFormat="1" x14ac:dyDescent="0.2"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</row>
    <row r="559" spans="43:120" s="5" customFormat="1" x14ac:dyDescent="0.2"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</row>
    <row r="560" spans="43:120" s="5" customFormat="1" x14ac:dyDescent="0.2"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</row>
    <row r="561" spans="43:120" s="5" customFormat="1" x14ac:dyDescent="0.2"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</row>
    <row r="562" spans="43:120" s="5" customFormat="1" x14ac:dyDescent="0.2"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</row>
    <row r="563" spans="43:120" s="5" customFormat="1" x14ac:dyDescent="0.2"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</row>
    <row r="564" spans="43:120" s="5" customFormat="1" x14ac:dyDescent="0.2"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</row>
    <row r="565" spans="43:120" s="5" customFormat="1" x14ac:dyDescent="0.2"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</row>
    <row r="566" spans="43:120" s="5" customFormat="1" x14ac:dyDescent="0.2"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</row>
    <row r="567" spans="43:120" s="5" customFormat="1" x14ac:dyDescent="0.2"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</row>
    <row r="568" spans="43:120" s="5" customFormat="1" x14ac:dyDescent="0.2"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</row>
    <row r="569" spans="43:120" s="5" customFormat="1" x14ac:dyDescent="0.2"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</row>
    <row r="570" spans="43:120" s="5" customFormat="1" x14ac:dyDescent="0.2"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</row>
    <row r="571" spans="43:120" s="5" customFormat="1" x14ac:dyDescent="0.2"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</row>
    <row r="572" spans="43:120" s="5" customFormat="1" x14ac:dyDescent="0.2"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</row>
    <row r="573" spans="43:120" s="5" customFormat="1" x14ac:dyDescent="0.2"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</row>
    <row r="574" spans="43:120" s="5" customFormat="1" x14ac:dyDescent="0.2"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</row>
    <row r="575" spans="43:120" s="5" customFormat="1" x14ac:dyDescent="0.2"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</row>
    <row r="576" spans="43:120" s="5" customFormat="1" x14ac:dyDescent="0.2"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</row>
    <row r="577" spans="43:120" s="5" customFormat="1" x14ac:dyDescent="0.2"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</row>
    <row r="578" spans="43:120" s="5" customFormat="1" x14ac:dyDescent="0.2"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</row>
    <row r="579" spans="43:120" s="5" customFormat="1" x14ac:dyDescent="0.2"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</row>
    <row r="580" spans="43:120" s="5" customFormat="1" x14ac:dyDescent="0.2"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</row>
    <row r="581" spans="43:120" s="5" customFormat="1" x14ac:dyDescent="0.2"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</row>
    <row r="582" spans="43:120" s="5" customFormat="1" x14ac:dyDescent="0.2"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</row>
    <row r="583" spans="43:120" s="5" customFormat="1" x14ac:dyDescent="0.2"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</row>
    <row r="584" spans="43:120" s="5" customFormat="1" x14ac:dyDescent="0.2"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</row>
    <row r="585" spans="43:120" s="5" customFormat="1" x14ac:dyDescent="0.2"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</row>
    <row r="586" spans="43:120" s="5" customFormat="1" x14ac:dyDescent="0.2"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</row>
    <row r="587" spans="43:120" s="5" customFormat="1" x14ac:dyDescent="0.2"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</row>
    <row r="588" spans="43:120" s="5" customFormat="1" x14ac:dyDescent="0.2"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</row>
    <row r="589" spans="43:120" s="5" customFormat="1" x14ac:dyDescent="0.2"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</row>
    <row r="590" spans="43:120" s="5" customFormat="1" x14ac:dyDescent="0.2"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</row>
    <row r="591" spans="43:120" s="5" customFormat="1" x14ac:dyDescent="0.2"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</row>
    <row r="592" spans="43:120" s="5" customFormat="1" x14ac:dyDescent="0.2"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</row>
    <row r="593" spans="43:120" s="5" customFormat="1" x14ac:dyDescent="0.2"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</row>
    <row r="594" spans="43:120" s="5" customFormat="1" x14ac:dyDescent="0.2"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</row>
    <row r="595" spans="43:120" s="5" customFormat="1" x14ac:dyDescent="0.2"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</row>
    <row r="596" spans="43:120" s="5" customFormat="1" x14ac:dyDescent="0.2"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</row>
    <row r="597" spans="43:120" s="5" customFormat="1" x14ac:dyDescent="0.2"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</row>
    <row r="598" spans="43:120" s="5" customFormat="1" x14ac:dyDescent="0.2"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</row>
    <row r="599" spans="43:120" s="5" customFormat="1" x14ac:dyDescent="0.2"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</row>
    <row r="600" spans="43:120" s="5" customFormat="1" x14ac:dyDescent="0.2"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</row>
    <row r="601" spans="43:120" s="5" customFormat="1" x14ac:dyDescent="0.2"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</row>
    <row r="602" spans="43:120" s="5" customFormat="1" x14ac:dyDescent="0.2"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</row>
    <row r="603" spans="43:120" s="5" customFormat="1" x14ac:dyDescent="0.2"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</row>
    <row r="604" spans="43:120" s="5" customFormat="1" x14ac:dyDescent="0.2"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</row>
    <row r="605" spans="43:120" s="5" customFormat="1" x14ac:dyDescent="0.2"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</row>
    <row r="606" spans="43:120" s="5" customFormat="1" x14ac:dyDescent="0.2"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</row>
    <row r="607" spans="43:120" s="5" customFormat="1" x14ac:dyDescent="0.2"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</row>
    <row r="608" spans="43:120" s="5" customFormat="1" x14ac:dyDescent="0.2"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</row>
    <row r="609" spans="43:120" s="5" customFormat="1" x14ac:dyDescent="0.2"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</row>
    <row r="610" spans="43:120" s="5" customFormat="1" x14ac:dyDescent="0.2"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</row>
    <row r="611" spans="43:120" s="5" customFormat="1" x14ac:dyDescent="0.2"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</row>
    <row r="612" spans="43:120" s="5" customFormat="1" x14ac:dyDescent="0.2"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</row>
    <row r="613" spans="43:120" s="5" customFormat="1" x14ac:dyDescent="0.2"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</row>
    <row r="614" spans="43:120" s="5" customFormat="1" x14ac:dyDescent="0.2"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</row>
    <row r="615" spans="43:120" s="5" customFormat="1" x14ac:dyDescent="0.2"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</row>
    <row r="616" spans="43:120" s="5" customFormat="1" x14ac:dyDescent="0.2"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</row>
    <row r="617" spans="43:120" s="5" customFormat="1" x14ac:dyDescent="0.2"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</row>
    <row r="618" spans="43:120" s="5" customFormat="1" x14ac:dyDescent="0.2"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</row>
    <row r="619" spans="43:120" s="5" customFormat="1" x14ac:dyDescent="0.2"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</row>
    <row r="620" spans="43:120" s="5" customFormat="1" x14ac:dyDescent="0.2"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</row>
    <row r="621" spans="43:120" s="5" customFormat="1" x14ac:dyDescent="0.2"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</row>
    <row r="622" spans="43:120" s="5" customFormat="1" x14ac:dyDescent="0.2"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</row>
    <row r="623" spans="43:120" s="5" customFormat="1" x14ac:dyDescent="0.2"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</row>
    <row r="624" spans="43:120" s="5" customFormat="1" x14ac:dyDescent="0.2"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</row>
    <row r="625" spans="43:120" s="5" customFormat="1" x14ac:dyDescent="0.2"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</row>
    <row r="626" spans="43:120" s="5" customFormat="1" x14ac:dyDescent="0.2"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</row>
    <row r="627" spans="43:120" s="5" customFormat="1" x14ac:dyDescent="0.2"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</row>
    <row r="628" spans="43:120" s="5" customFormat="1" x14ac:dyDescent="0.2"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</row>
    <row r="629" spans="43:120" s="5" customFormat="1" x14ac:dyDescent="0.2"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</row>
    <row r="630" spans="43:120" s="5" customFormat="1" x14ac:dyDescent="0.2"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</row>
    <row r="631" spans="43:120" s="5" customFormat="1" x14ac:dyDescent="0.2"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</row>
    <row r="632" spans="43:120" s="5" customFormat="1" x14ac:dyDescent="0.2"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</row>
    <row r="633" spans="43:120" s="5" customFormat="1" x14ac:dyDescent="0.2"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</row>
    <row r="634" spans="43:120" s="5" customFormat="1" x14ac:dyDescent="0.2"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</row>
    <row r="635" spans="43:120" s="5" customFormat="1" x14ac:dyDescent="0.2"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</row>
    <row r="636" spans="43:120" s="5" customFormat="1" x14ac:dyDescent="0.2"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</row>
    <row r="637" spans="43:120" s="5" customFormat="1" x14ac:dyDescent="0.2"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</row>
    <row r="638" spans="43:120" s="5" customFormat="1" x14ac:dyDescent="0.2"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</row>
    <row r="639" spans="43:120" s="5" customFormat="1" x14ac:dyDescent="0.2"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</row>
    <row r="640" spans="43:120" s="5" customFormat="1" x14ac:dyDescent="0.2"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</row>
    <row r="641" spans="43:120" s="5" customFormat="1" x14ac:dyDescent="0.2"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</row>
    <row r="642" spans="43:120" s="5" customFormat="1" x14ac:dyDescent="0.2"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</row>
    <row r="643" spans="43:120" s="5" customFormat="1" x14ac:dyDescent="0.2"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</row>
    <row r="644" spans="43:120" s="5" customFormat="1" x14ac:dyDescent="0.2"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</row>
    <row r="645" spans="43:120" s="5" customFormat="1" x14ac:dyDescent="0.2"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</row>
    <row r="646" spans="43:120" s="5" customFormat="1" x14ac:dyDescent="0.2"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</row>
    <row r="647" spans="43:120" s="5" customFormat="1" x14ac:dyDescent="0.2"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</row>
    <row r="648" spans="43:120" s="5" customFormat="1" x14ac:dyDescent="0.2"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</row>
    <row r="649" spans="43:120" s="5" customFormat="1" x14ac:dyDescent="0.2"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</row>
    <row r="650" spans="43:120" s="5" customFormat="1" x14ac:dyDescent="0.2"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</row>
    <row r="651" spans="43:120" s="5" customFormat="1" x14ac:dyDescent="0.2"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</row>
    <row r="652" spans="43:120" s="5" customFormat="1" x14ac:dyDescent="0.2"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</row>
    <row r="653" spans="43:120" s="5" customFormat="1" x14ac:dyDescent="0.2"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</row>
    <row r="654" spans="43:120" s="5" customFormat="1" x14ac:dyDescent="0.2"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</row>
    <row r="655" spans="43:120" s="5" customFormat="1" x14ac:dyDescent="0.2"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</row>
    <row r="656" spans="43:120" s="5" customFormat="1" x14ac:dyDescent="0.2"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</row>
    <row r="657" spans="43:120" s="5" customFormat="1" x14ac:dyDescent="0.2"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</row>
    <row r="658" spans="43:120" s="5" customFormat="1" x14ac:dyDescent="0.2"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</row>
    <row r="659" spans="43:120" s="5" customFormat="1" x14ac:dyDescent="0.2"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</row>
    <row r="660" spans="43:120" s="5" customFormat="1" x14ac:dyDescent="0.2"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</row>
    <row r="661" spans="43:120" s="5" customFormat="1" x14ac:dyDescent="0.2"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</row>
    <row r="662" spans="43:120" s="5" customFormat="1" x14ac:dyDescent="0.2"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</row>
    <row r="663" spans="43:120" s="5" customFormat="1" x14ac:dyDescent="0.2"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</row>
    <row r="664" spans="43:120" s="5" customFormat="1" x14ac:dyDescent="0.2"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</row>
    <row r="665" spans="43:120" s="5" customFormat="1" x14ac:dyDescent="0.2"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</row>
    <row r="666" spans="43:120" s="5" customFormat="1" x14ac:dyDescent="0.2"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</row>
    <row r="667" spans="43:120" s="5" customFormat="1" x14ac:dyDescent="0.2"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</row>
    <row r="668" spans="43:120" s="5" customFormat="1" x14ac:dyDescent="0.2"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</row>
    <row r="669" spans="43:120" s="5" customFormat="1" x14ac:dyDescent="0.2"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</row>
    <row r="670" spans="43:120" s="5" customFormat="1" x14ac:dyDescent="0.2"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</row>
    <row r="671" spans="43:120" s="5" customFormat="1" x14ac:dyDescent="0.2"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</row>
    <row r="672" spans="43:120" s="5" customFormat="1" x14ac:dyDescent="0.2"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</row>
    <row r="673" spans="43:120" s="5" customFormat="1" x14ac:dyDescent="0.2"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</row>
    <row r="674" spans="43:120" s="5" customFormat="1" x14ac:dyDescent="0.2"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</row>
    <row r="675" spans="43:120" s="5" customFormat="1" x14ac:dyDescent="0.2"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</row>
    <row r="676" spans="43:120" s="5" customFormat="1" x14ac:dyDescent="0.2"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</row>
    <row r="677" spans="43:120" s="5" customFormat="1" x14ac:dyDescent="0.2"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</row>
    <row r="678" spans="43:120" s="5" customFormat="1" x14ac:dyDescent="0.2"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</row>
    <row r="679" spans="43:120" s="5" customFormat="1" x14ac:dyDescent="0.2"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</row>
    <row r="680" spans="43:120" s="5" customFormat="1" x14ac:dyDescent="0.2"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</row>
    <row r="681" spans="43:120" s="5" customFormat="1" x14ac:dyDescent="0.2"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</row>
    <row r="682" spans="43:120" s="5" customFormat="1" x14ac:dyDescent="0.2"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</row>
    <row r="683" spans="43:120" s="5" customFormat="1" x14ac:dyDescent="0.2"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</row>
    <row r="684" spans="43:120" s="5" customFormat="1" x14ac:dyDescent="0.2"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</row>
    <row r="685" spans="43:120" s="5" customFormat="1" x14ac:dyDescent="0.2"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</row>
    <row r="686" spans="43:120" s="5" customFormat="1" x14ac:dyDescent="0.2"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</row>
    <row r="687" spans="43:120" s="5" customFormat="1" x14ac:dyDescent="0.2"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</row>
    <row r="688" spans="43:120" s="5" customFormat="1" x14ac:dyDescent="0.2"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</row>
    <row r="689" spans="43:120" s="5" customFormat="1" x14ac:dyDescent="0.2"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</row>
    <row r="690" spans="43:120" s="5" customFormat="1" x14ac:dyDescent="0.2"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</row>
    <row r="691" spans="43:120" s="5" customFormat="1" x14ac:dyDescent="0.2"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</row>
    <row r="692" spans="43:120" s="5" customFormat="1" x14ac:dyDescent="0.2"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</row>
    <row r="693" spans="43:120" s="5" customFormat="1" x14ac:dyDescent="0.2"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</row>
    <row r="694" spans="43:120" s="5" customFormat="1" x14ac:dyDescent="0.2"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</row>
    <row r="695" spans="43:120" s="5" customFormat="1" x14ac:dyDescent="0.2"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</row>
    <row r="696" spans="43:120" s="5" customFormat="1" x14ac:dyDescent="0.2"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</row>
    <row r="697" spans="43:120" s="5" customFormat="1" x14ac:dyDescent="0.2"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</row>
    <row r="698" spans="43:120" s="5" customFormat="1" x14ac:dyDescent="0.2"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</row>
    <row r="699" spans="43:120" s="5" customFormat="1" x14ac:dyDescent="0.2"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</row>
    <row r="700" spans="43:120" s="5" customFormat="1" x14ac:dyDescent="0.2"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</row>
    <row r="701" spans="43:120" s="5" customFormat="1" x14ac:dyDescent="0.2"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</row>
    <row r="702" spans="43:120" s="5" customFormat="1" x14ac:dyDescent="0.2"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</row>
    <row r="703" spans="43:120" s="5" customFormat="1" x14ac:dyDescent="0.2"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</row>
    <row r="704" spans="43:120" s="5" customFormat="1" x14ac:dyDescent="0.2"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</row>
    <row r="705" spans="43:120" s="5" customFormat="1" x14ac:dyDescent="0.2"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</row>
    <row r="706" spans="43:120" s="5" customFormat="1" x14ac:dyDescent="0.2"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</row>
    <row r="707" spans="43:120" s="5" customFormat="1" x14ac:dyDescent="0.2"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</row>
    <row r="708" spans="43:120" s="5" customFormat="1" x14ac:dyDescent="0.2"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</row>
    <row r="709" spans="43:120" s="5" customFormat="1" x14ac:dyDescent="0.2"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</row>
    <row r="710" spans="43:120" s="5" customFormat="1" x14ac:dyDescent="0.2"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</row>
    <row r="711" spans="43:120" s="5" customFormat="1" x14ac:dyDescent="0.2"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</row>
    <row r="712" spans="43:120" s="5" customFormat="1" x14ac:dyDescent="0.2"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</row>
    <row r="713" spans="43:120" s="5" customFormat="1" x14ac:dyDescent="0.2"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</row>
    <row r="714" spans="43:120" s="5" customFormat="1" x14ac:dyDescent="0.2"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</row>
    <row r="715" spans="43:120" s="5" customFormat="1" x14ac:dyDescent="0.2"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</row>
    <row r="716" spans="43:120" s="5" customFormat="1" x14ac:dyDescent="0.2"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</row>
    <row r="717" spans="43:120" s="5" customFormat="1" x14ac:dyDescent="0.2"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</row>
    <row r="718" spans="43:120" s="5" customFormat="1" x14ac:dyDescent="0.2"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</row>
    <row r="719" spans="43:120" s="5" customFormat="1" x14ac:dyDescent="0.2"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</row>
    <row r="720" spans="43:120" s="5" customFormat="1" x14ac:dyDescent="0.2"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</row>
    <row r="721" spans="43:120" s="5" customFormat="1" x14ac:dyDescent="0.2"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</row>
    <row r="722" spans="43:120" s="5" customFormat="1" x14ac:dyDescent="0.2"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</row>
    <row r="723" spans="43:120" s="5" customFormat="1" x14ac:dyDescent="0.2"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</row>
    <row r="724" spans="43:120" s="5" customFormat="1" x14ac:dyDescent="0.2"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</row>
    <row r="725" spans="43:120" s="5" customFormat="1" x14ac:dyDescent="0.2"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</row>
    <row r="726" spans="43:120" s="5" customFormat="1" x14ac:dyDescent="0.2"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</row>
    <row r="727" spans="43:120" s="5" customFormat="1" x14ac:dyDescent="0.2"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</row>
    <row r="728" spans="43:120" s="5" customFormat="1" x14ac:dyDescent="0.2"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</row>
    <row r="729" spans="43:120" s="5" customFormat="1" x14ac:dyDescent="0.2"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</row>
    <row r="730" spans="43:120" s="5" customFormat="1" x14ac:dyDescent="0.2"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</row>
    <row r="731" spans="43:120" s="5" customFormat="1" x14ac:dyDescent="0.2"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</row>
    <row r="732" spans="43:120" s="5" customFormat="1" x14ac:dyDescent="0.2"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</row>
    <row r="733" spans="43:120" s="5" customFormat="1" x14ac:dyDescent="0.2"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</row>
    <row r="734" spans="43:120" s="5" customFormat="1" x14ac:dyDescent="0.2"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</row>
    <row r="735" spans="43:120" s="5" customFormat="1" x14ac:dyDescent="0.2"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</row>
    <row r="736" spans="43:120" s="5" customFormat="1" x14ac:dyDescent="0.2"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</row>
    <row r="737" spans="43:120" s="5" customFormat="1" x14ac:dyDescent="0.2"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</row>
    <row r="738" spans="43:120" s="5" customFormat="1" x14ac:dyDescent="0.2"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</row>
    <row r="739" spans="43:120" s="5" customFormat="1" x14ac:dyDescent="0.2"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</row>
    <row r="740" spans="43:120" s="5" customFormat="1" x14ac:dyDescent="0.2"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</row>
    <row r="741" spans="43:120" s="5" customFormat="1" x14ac:dyDescent="0.2"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</row>
    <row r="742" spans="43:120" s="5" customFormat="1" x14ac:dyDescent="0.2"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</row>
    <row r="743" spans="43:120" s="5" customFormat="1" x14ac:dyDescent="0.2"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</row>
    <row r="744" spans="43:120" s="5" customFormat="1" x14ac:dyDescent="0.2"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</row>
    <row r="745" spans="43:120" s="5" customFormat="1" x14ac:dyDescent="0.2"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</row>
    <row r="746" spans="43:120" s="5" customFormat="1" x14ac:dyDescent="0.2"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</row>
    <row r="747" spans="43:120" s="5" customFormat="1" x14ac:dyDescent="0.2"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</row>
    <row r="748" spans="43:120" s="5" customFormat="1" x14ac:dyDescent="0.2"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</row>
    <row r="749" spans="43:120" s="5" customFormat="1" x14ac:dyDescent="0.2"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</row>
    <row r="750" spans="43:120" s="5" customFormat="1" x14ac:dyDescent="0.2"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</row>
    <row r="751" spans="43:120" s="5" customFormat="1" x14ac:dyDescent="0.2"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</row>
    <row r="752" spans="43:120" s="5" customFormat="1" x14ac:dyDescent="0.2"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</row>
    <row r="753" spans="43:120" s="5" customFormat="1" x14ac:dyDescent="0.2"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</row>
    <row r="754" spans="43:120" s="5" customFormat="1" x14ac:dyDescent="0.2"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</row>
    <row r="755" spans="43:120" s="5" customFormat="1" x14ac:dyDescent="0.2"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</row>
    <row r="756" spans="43:120" s="5" customFormat="1" x14ac:dyDescent="0.2"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</row>
    <row r="757" spans="43:120" s="5" customFormat="1" x14ac:dyDescent="0.2"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</row>
    <row r="758" spans="43:120" s="5" customFormat="1" x14ac:dyDescent="0.2"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</row>
    <row r="759" spans="43:120" s="5" customFormat="1" x14ac:dyDescent="0.2"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</row>
    <row r="760" spans="43:120" s="5" customFormat="1" x14ac:dyDescent="0.2"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</row>
    <row r="761" spans="43:120" s="5" customFormat="1" x14ac:dyDescent="0.2"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</row>
    <row r="762" spans="43:120" s="5" customFormat="1" x14ac:dyDescent="0.2"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</row>
    <row r="763" spans="43:120" s="5" customFormat="1" x14ac:dyDescent="0.2"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</row>
    <row r="764" spans="43:120" s="5" customFormat="1" x14ac:dyDescent="0.2"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</row>
    <row r="765" spans="43:120" s="5" customFormat="1" x14ac:dyDescent="0.2"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</row>
    <row r="766" spans="43:120" s="5" customFormat="1" x14ac:dyDescent="0.2"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</row>
    <row r="767" spans="43:120" s="5" customFormat="1" x14ac:dyDescent="0.2"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</row>
    <row r="768" spans="43:120" s="5" customFormat="1" x14ac:dyDescent="0.2"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</row>
    <row r="769" spans="43:120" s="5" customFormat="1" x14ac:dyDescent="0.2"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</row>
    <row r="770" spans="43:120" s="5" customFormat="1" x14ac:dyDescent="0.2"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</row>
    <row r="771" spans="43:120" s="5" customFormat="1" x14ac:dyDescent="0.2"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</row>
    <row r="772" spans="43:120" s="5" customFormat="1" x14ac:dyDescent="0.2"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</row>
    <row r="773" spans="43:120" s="5" customFormat="1" x14ac:dyDescent="0.2"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</row>
    <row r="774" spans="43:120" s="5" customFormat="1" x14ac:dyDescent="0.2"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</row>
    <row r="775" spans="43:120" s="5" customFormat="1" x14ac:dyDescent="0.2"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</row>
    <row r="776" spans="43:120" s="5" customFormat="1" x14ac:dyDescent="0.2"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</row>
    <row r="777" spans="43:120" s="5" customFormat="1" x14ac:dyDescent="0.2"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</row>
    <row r="778" spans="43:120" s="5" customFormat="1" x14ac:dyDescent="0.2"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</row>
    <row r="779" spans="43:120" s="5" customFormat="1" x14ac:dyDescent="0.2"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</row>
    <row r="780" spans="43:120" s="5" customFormat="1" x14ac:dyDescent="0.2"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</row>
    <row r="781" spans="43:120" s="5" customFormat="1" x14ac:dyDescent="0.2"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</row>
    <row r="782" spans="43:120" s="5" customFormat="1" x14ac:dyDescent="0.2"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</row>
    <row r="783" spans="43:120" s="5" customFormat="1" x14ac:dyDescent="0.2"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</row>
    <row r="784" spans="43:120" s="5" customFormat="1" x14ac:dyDescent="0.2"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</row>
    <row r="785" spans="43:120" s="5" customFormat="1" x14ac:dyDescent="0.2"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</row>
    <row r="786" spans="43:120" s="5" customFormat="1" x14ac:dyDescent="0.2"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</row>
    <row r="787" spans="43:120" s="5" customFormat="1" x14ac:dyDescent="0.2"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</row>
    <row r="788" spans="43:120" s="5" customFormat="1" x14ac:dyDescent="0.2"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</row>
    <row r="789" spans="43:120" s="5" customFormat="1" x14ac:dyDescent="0.2"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</row>
    <row r="790" spans="43:120" s="5" customFormat="1" x14ac:dyDescent="0.2"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</row>
    <row r="791" spans="43:120" s="5" customFormat="1" x14ac:dyDescent="0.2"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</row>
    <row r="792" spans="43:120" s="5" customFormat="1" x14ac:dyDescent="0.2"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</row>
    <row r="793" spans="43:120" s="5" customFormat="1" x14ac:dyDescent="0.2"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</row>
    <row r="794" spans="43:120" s="5" customFormat="1" x14ac:dyDescent="0.2"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</row>
    <row r="795" spans="43:120" s="5" customFormat="1" x14ac:dyDescent="0.2"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</row>
    <row r="796" spans="43:120" s="5" customFormat="1" x14ac:dyDescent="0.2"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</row>
    <row r="797" spans="43:120" s="5" customFormat="1" x14ac:dyDescent="0.2"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</row>
    <row r="798" spans="43:120" s="5" customFormat="1" x14ac:dyDescent="0.2"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</row>
    <row r="799" spans="43:120" s="5" customFormat="1" x14ac:dyDescent="0.2"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</row>
    <row r="800" spans="43:120" s="5" customFormat="1" x14ac:dyDescent="0.2"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</row>
    <row r="801" spans="43:120" s="5" customFormat="1" x14ac:dyDescent="0.2"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</row>
    <row r="802" spans="43:120" s="5" customFormat="1" x14ac:dyDescent="0.2"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</row>
    <row r="803" spans="43:120" s="5" customFormat="1" x14ac:dyDescent="0.2"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</row>
    <row r="804" spans="43:120" s="5" customFormat="1" x14ac:dyDescent="0.2"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</row>
    <row r="805" spans="43:120" s="5" customFormat="1" x14ac:dyDescent="0.2"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</row>
    <row r="806" spans="43:120" s="5" customFormat="1" x14ac:dyDescent="0.2"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</row>
    <row r="807" spans="43:120" s="5" customFormat="1" x14ac:dyDescent="0.2"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</row>
    <row r="808" spans="43:120" s="5" customFormat="1" x14ac:dyDescent="0.2"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</row>
    <row r="809" spans="43:120" s="5" customFormat="1" x14ac:dyDescent="0.2"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</row>
    <row r="810" spans="43:120" s="5" customFormat="1" x14ac:dyDescent="0.2"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</row>
    <row r="811" spans="43:120" s="5" customFormat="1" x14ac:dyDescent="0.2"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</row>
    <row r="812" spans="43:120" s="5" customFormat="1" x14ac:dyDescent="0.2"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</row>
    <row r="813" spans="43:120" s="5" customFormat="1" x14ac:dyDescent="0.2"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</row>
    <row r="814" spans="43:120" s="5" customFormat="1" x14ac:dyDescent="0.2"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</row>
    <row r="815" spans="43:120" s="5" customFormat="1" x14ac:dyDescent="0.2"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</row>
    <row r="816" spans="43:120" s="5" customFormat="1" x14ac:dyDescent="0.2"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</row>
    <row r="817" spans="43:120" s="5" customFormat="1" x14ac:dyDescent="0.2"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</row>
    <row r="818" spans="43:120" s="5" customFormat="1" x14ac:dyDescent="0.2"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</row>
    <row r="819" spans="43:120" s="5" customFormat="1" x14ac:dyDescent="0.2"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</row>
    <row r="820" spans="43:120" s="5" customFormat="1" x14ac:dyDescent="0.2"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</row>
    <row r="821" spans="43:120" s="5" customFormat="1" x14ac:dyDescent="0.2"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</row>
    <row r="822" spans="43:120" s="5" customFormat="1" x14ac:dyDescent="0.2"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</row>
    <row r="823" spans="43:120" s="5" customFormat="1" x14ac:dyDescent="0.2"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</row>
    <row r="824" spans="43:120" s="5" customFormat="1" x14ac:dyDescent="0.2"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</row>
    <row r="825" spans="43:120" s="5" customFormat="1" x14ac:dyDescent="0.2"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</row>
    <row r="826" spans="43:120" s="5" customFormat="1" x14ac:dyDescent="0.2"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</row>
    <row r="827" spans="43:120" s="5" customFormat="1" x14ac:dyDescent="0.2"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</row>
    <row r="828" spans="43:120" s="5" customFormat="1" x14ac:dyDescent="0.2"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</row>
    <row r="829" spans="43:120" s="5" customFormat="1" x14ac:dyDescent="0.2"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</row>
    <row r="830" spans="43:120" s="5" customFormat="1" x14ac:dyDescent="0.2"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</row>
    <row r="831" spans="43:120" s="5" customFormat="1" x14ac:dyDescent="0.2"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</row>
    <row r="832" spans="43:120" s="5" customFormat="1" x14ac:dyDescent="0.2"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</row>
    <row r="833" spans="43:120" s="5" customFormat="1" x14ac:dyDescent="0.2"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</row>
    <row r="834" spans="43:120" s="5" customFormat="1" x14ac:dyDescent="0.2"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</row>
    <row r="835" spans="43:120" s="5" customFormat="1" x14ac:dyDescent="0.2"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</row>
    <row r="836" spans="43:120" s="5" customFormat="1" x14ac:dyDescent="0.2"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</row>
    <row r="837" spans="43:120" s="5" customFormat="1" x14ac:dyDescent="0.2"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</row>
    <row r="838" spans="43:120" s="5" customFormat="1" x14ac:dyDescent="0.2"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</row>
    <row r="839" spans="43:120" s="5" customFormat="1" x14ac:dyDescent="0.2"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</row>
    <row r="840" spans="43:120" s="5" customFormat="1" x14ac:dyDescent="0.2"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</row>
    <row r="841" spans="43:120" s="5" customFormat="1" x14ac:dyDescent="0.2"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</row>
    <row r="842" spans="43:120" s="5" customFormat="1" x14ac:dyDescent="0.2"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</row>
    <row r="843" spans="43:120" s="5" customFormat="1" x14ac:dyDescent="0.2"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</row>
    <row r="844" spans="43:120" s="5" customFormat="1" x14ac:dyDescent="0.2"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</row>
    <row r="845" spans="43:120" s="5" customFormat="1" x14ac:dyDescent="0.2"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</row>
    <row r="846" spans="43:120" s="5" customFormat="1" x14ac:dyDescent="0.2"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</row>
    <row r="847" spans="43:120" s="5" customFormat="1" x14ac:dyDescent="0.2"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</row>
    <row r="848" spans="43:120" s="5" customFormat="1" x14ac:dyDescent="0.2"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</row>
    <row r="849" spans="43:120" s="5" customFormat="1" x14ac:dyDescent="0.2"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</row>
    <row r="850" spans="43:120" s="5" customFormat="1" x14ac:dyDescent="0.2"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</row>
    <row r="851" spans="43:120" s="5" customFormat="1" x14ac:dyDescent="0.2"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</row>
    <row r="852" spans="43:120" s="5" customFormat="1" x14ac:dyDescent="0.2"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</row>
    <row r="853" spans="43:120" s="5" customFormat="1" x14ac:dyDescent="0.2"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</row>
    <row r="854" spans="43:120" s="5" customFormat="1" x14ac:dyDescent="0.2"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</row>
    <row r="855" spans="43:120" s="5" customFormat="1" x14ac:dyDescent="0.2"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</row>
    <row r="856" spans="43:120" s="5" customFormat="1" x14ac:dyDescent="0.2"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</row>
    <row r="857" spans="43:120" s="5" customFormat="1" x14ac:dyDescent="0.2"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</row>
    <row r="858" spans="43:120" s="5" customFormat="1" x14ac:dyDescent="0.2"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</row>
    <row r="859" spans="43:120" s="5" customFormat="1" x14ac:dyDescent="0.2"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</row>
    <row r="860" spans="43:120" s="5" customFormat="1" x14ac:dyDescent="0.2"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</row>
    <row r="861" spans="43:120" s="5" customFormat="1" x14ac:dyDescent="0.2"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</row>
    <row r="862" spans="43:120" s="5" customFormat="1" x14ac:dyDescent="0.2"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</row>
    <row r="863" spans="43:120" s="5" customFormat="1" x14ac:dyDescent="0.2"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</row>
    <row r="864" spans="43:120" s="5" customFormat="1" x14ac:dyDescent="0.2"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</row>
    <row r="865" spans="43:120" s="5" customFormat="1" x14ac:dyDescent="0.2"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</row>
    <row r="866" spans="43:120" s="5" customFormat="1" x14ac:dyDescent="0.2"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</row>
    <row r="867" spans="43:120" s="5" customFormat="1" x14ac:dyDescent="0.2"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</row>
    <row r="868" spans="43:120" s="5" customFormat="1" x14ac:dyDescent="0.2"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</row>
    <row r="869" spans="43:120" s="5" customFormat="1" x14ac:dyDescent="0.2"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</row>
    <row r="870" spans="43:120" s="5" customFormat="1" x14ac:dyDescent="0.2"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</row>
    <row r="871" spans="43:120" s="5" customFormat="1" x14ac:dyDescent="0.2"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</row>
    <row r="872" spans="43:120" s="5" customFormat="1" x14ac:dyDescent="0.2"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</row>
    <row r="873" spans="43:120" s="5" customFormat="1" x14ac:dyDescent="0.2"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</row>
    <row r="874" spans="43:120" s="5" customFormat="1" x14ac:dyDescent="0.2"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</row>
    <row r="875" spans="43:120" s="5" customFormat="1" x14ac:dyDescent="0.2"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</row>
    <row r="876" spans="43:120" s="5" customFormat="1" x14ac:dyDescent="0.2"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</row>
    <row r="877" spans="43:120" s="5" customFormat="1" x14ac:dyDescent="0.2"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</row>
    <row r="878" spans="43:120" s="5" customFormat="1" x14ac:dyDescent="0.2"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</row>
    <row r="879" spans="43:120" s="5" customFormat="1" x14ac:dyDescent="0.2"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</row>
    <row r="880" spans="43:120" s="5" customFormat="1" x14ac:dyDescent="0.2"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</row>
    <row r="881" spans="43:120" s="5" customFormat="1" x14ac:dyDescent="0.2"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</row>
    <row r="882" spans="43:120" s="5" customFormat="1" x14ac:dyDescent="0.2"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</row>
    <row r="883" spans="43:120" s="5" customFormat="1" x14ac:dyDescent="0.2"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</row>
    <row r="884" spans="43:120" s="5" customFormat="1" x14ac:dyDescent="0.2"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</row>
    <row r="885" spans="43:120" s="5" customFormat="1" x14ac:dyDescent="0.2"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</row>
    <row r="886" spans="43:120" s="5" customFormat="1" x14ac:dyDescent="0.2"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</row>
    <row r="887" spans="43:120" s="5" customFormat="1" x14ac:dyDescent="0.2"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</row>
    <row r="888" spans="43:120" s="5" customFormat="1" x14ac:dyDescent="0.2"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</row>
    <row r="889" spans="43:120" s="5" customFormat="1" x14ac:dyDescent="0.2"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</row>
    <row r="890" spans="43:120" s="5" customFormat="1" x14ac:dyDescent="0.2"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</row>
    <row r="891" spans="43:120" s="5" customFormat="1" x14ac:dyDescent="0.2"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</row>
    <row r="892" spans="43:120" s="5" customFormat="1" x14ac:dyDescent="0.2"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</row>
    <row r="893" spans="43:120" s="5" customFormat="1" x14ac:dyDescent="0.2"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</row>
    <row r="894" spans="43:120" s="5" customFormat="1" x14ac:dyDescent="0.2"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</row>
    <row r="895" spans="43:120" s="5" customFormat="1" x14ac:dyDescent="0.2"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</row>
    <row r="896" spans="43:120" s="5" customFormat="1" x14ac:dyDescent="0.2"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</row>
    <row r="897" spans="43:120" s="5" customFormat="1" x14ac:dyDescent="0.2"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</row>
    <row r="898" spans="43:120" s="5" customFormat="1" x14ac:dyDescent="0.2"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</row>
    <row r="899" spans="43:120" s="5" customFormat="1" x14ac:dyDescent="0.2"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</row>
    <row r="900" spans="43:120" s="5" customFormat="1" x14ac:dyDescent="0.2"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</row>
    <row r="901" spans="43:120" s="5" customFormat="1" x14ac:dyDescent="0.2"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</row>
    <row r="902" spans="43:120" s="5" customFormat="1" x14ac:dyDescent="0.2"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</row>
    <row r="903" spans="43:120" s="5" customFormat="1" x14ac:dyDescent="0.2"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</row>
    <row r="904" spans="43:120" s="5" customFormat="1" x14ac:dyDescent="0.2"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</row>
    <row r="905" spans="43:120" s="5" customFormat="1" x14ac:dyDescent="0.2"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</row>
    <row r="906" spans="43:120" s="5" customFormat="1" x14ac:dyDescent="0.2"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</row>
    <row r="907" spans="43:120" s="5" customFormat="1" x14ac:dyDescent="0.2"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</row>
    <row r="908" spans="43:120" s="5" customFormat="1" x14ac:dyDescent="0.2"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</row>
    <row r="909" spans="43:120" s="5" customFormat="1" x14ac:dyDescent="0.2"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</row>
    <row r="910" spans="43:120" s="5" customFormat="1" x14ac:dyDescent="0.2"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</row>
    <row r="911" spans="43:120" s="5" customFormat="1" x14ac:dyDescent="0.2"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</row>
    <row r="912" spans="43:120" s="5" customFormat="1" x14ac:dyDescent="0.2"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</row>
    <row r="913" spans="43:120" s="5" customFormat="1" x14ac:dyDescent="0.2"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</row>
    <row r="914" spans="43:120" s="5" customFormat="1" x14ac:dyDescent="0.2"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</row>
    <row r="915" spans="43:120" s="5" customFormat="1" x14ac:dyDescent="0.2"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</row>
    <row r="916" spans="43:120" s="5" customFormat="1" x14ac:dyDescent="0.2"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</row>
    <row r="917" spans="43:120" s="5" customFormat="1" x14ac:dyDescent="0.2"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</row>
    <row r="918" spans="43:120" s="5" customFormat="1" x14ac:dyDescent="0.2"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</row>
    <row r="919" spans="43:120" s="5" customFormat="1" x14ac:dyDescent="0.2"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</row>
    <row r="920" spans="43:120" s="5" customFormat="1" x14ac:dyDescent="0.2"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</row>
    <row r="921" spans="43:120" s="5" customFormat="1" x14ac:dyDescent="0.2"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</row>
    <row r="922" spans="43:120" s="5" customFormat="1" x14ac:dyDescent="0.2"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</row>
    <row r="923" spans="43:120" s="5" customFormat="1" x14ac:dyDescent="0.2"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</row>
    <row r="924" spans="43:120" s="5" customFormat="1" x14ac:dyDescent="0.2"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</row>
    <row r="925" spans="43:120" s="5" customFormat="1" x14ac:dyDescent="0.2"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</row>
    <row r="926" spans="43:120" s="5" customFormat="1" x14ac:dyDescent="0.2"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</row>
    <row r="927" spans="43:120" s="5" customFormat="1" x14ac:dyDescent="0.2"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</row>
    <row r="928" spans="43:120" s="5" customFormat="1" x14ac:dyDescent="0.2"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</row>
    <row r="929" spans="43:120" s="5" customFormat="1" x14ac:dyDescent="0.2"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</row>
    <row r="930" spans="43:120" s="5" customFormat="1" x14ac:dyDescent="0.2"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</row>
    <row r="931" spans="43:120" s="5" customFormat="1" x14ac:dyDescent="0.2"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</row>
    <row r="932" spans="43:120" s="5" customFormat="1" x14ac:dyDescent="0.2"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</row>
    <row r="933" spans="43:120" s="5" customFormat="1" x14ac:dyDescent="0.2"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</row>
    <row r="934" spans="43:120" s="5" customFormat="1" x14ac:dyDescent="0.2"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</row>
    <row r="935" spans="43:120" s="5" customFormat="1" x14ac:dyDescent="0.2"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</row>
    <row r="936" spans="43:120" s="5" customFormat="1" x14ac:dyDescent="0.2"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</row>
    <row r="937" spans="43:120" s="5" customFormat="1" x14ac:dyDescent="0.2"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</row>
    <row r="938" spans="43:120" s="5" customFormat="1" x14ac:dyDescent="0.2"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</row>
    <row r="939" spans="43:120" s="5" customFormat="1" x14ac:dyDescent="0.2"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</row>
    <row r="940" spans="43:120" s="5" customFormat="1" x14ac:dyDescent="0.2"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</row>
    <row r="941" spans="43:120" s="5" customFormat="1" x14ac:dyDescent="0.2"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</row>
    <row r="942" spans="43:120" s="5" customFormat="1" x14ac:dyDescent="0.2"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</row>
    <row r="943" spans="43:120" s="5" customFormat="1" x14ac:dyDescent="0.2"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</row>
    <row r="944" spans="43:120" s="5" customFormat="1" x14ac:dyDescent="0.2"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</row>
    <row r="945" spans="43:120" s="5" customFormat="1" x14ac:dyDescent="0.2"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</row>
    <row r="946" spans="43:120" s="5" customFormat="1" x14ac:dyDescent="0.2"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</row>
    <row r="947" spans="43:120" s="5" customFormat="1" x14ac:dyDescent="0.2"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</row>
    <row r="948" spans="43:120" s="5" customFormat="1" x14ac:dyDescent="0.2"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</row>
    <row r="949" spans="43:120" s="5" customFormat="1" x14ac:dyDescent="0.2"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</row>
    <row r="950" spans="43:120" s="5" customFormat="1" x14ac:dyDescent="0.2"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</row>
    <row r="951" spans="43:120" s="5" customFormat="1" x14ac:dyDescent="0.2"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</row>
    <row r="952" spans="43:120" s="5" customFormat="1" x14ac:dyDescent="0.2"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</row>
    <row r="953" spans="43:120" s="5" customFormat="1" x14ac:dyDescent="0.2"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</row>
    <row r="954" spans="43:120" s="5" customFormat="1" x14ac:dyDescent="0.2"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</row>
    <row r="955" spans="43:120" s="5" customFormat="1" x14ac:dyDescent="0.2"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</row>
    <row r="956" spans="43:120" s="5" customFormat="1" x14ac:dyDescent="0.2"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</row>
    <row r="957" spans="43:120" s="5" customFormat="1" x14ac:dyDescent="0.2"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</row>
    <row r="958" spans="43:120" s="5" customFormat="1" x14ac:dyDescent="0.2"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</row>
    <row r="959" spans="43:120" s="5" customFormat="1" x14ac:dyDescent="0.2"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</row>
    <row r="960" spans="43:120" s="5" customFormat="1" x14ac:dyDescent="0.2"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</row>
    <row r="961" spans="43:120" s="5" customFormat="1" x14ac:dyDescent="0.2"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</row>
    <row r="962" spans="43:120" s="5" customFormat="1" x14ac:dyDescent="0.2"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</row>
    <row r="963" spans="43:120" s="5" customFormat="1" x14ac:dyDescent="0.2"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</row>
    <row r="964" spans="43:120" s="5" customFormat="1" x14ac:dyDescent="0.2"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</row>
    <row r="965" spans="43:120" s="5" customFormat="1" x14ac:dyDescent="0.2"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</row>
    <row r="966" spans="43:120" s="5" customFormat="1" x14ac:dyDescent="0.2"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</row>
    <row r="967" spans="43:120" s="5" customFormat="1" x14ac:dyDescent="0.2"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</row>
    <row r="968" spans="43:120" s="5" customFormat="1" x14ac:dyDescent="0.2"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</row>
    <row r="969" spans="43:120" s="5" customFormat="1" x14ac:dyDescent="0.2"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</row>
    <row r="970" spans="43:120" s="5" customFormat="1" x14ac:dyDescent="0.2"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</row>
    <row r="971" spans="43:120" s="5" customFormat="1" x14ac:dyDescent="0.2"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</row>
    <row r="972" spans="43:120" s="5" customFormat="1" x14ac:dyDescent="0.2"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</row>
    <row r="973" spans="43:120" s="5" customFormat="1" x14ac:dyDescent="0.2"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</row>
    <row r="974" spans="43:120" s="5" customFormat="1" x14ac:dyDescent="0.2"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</row>
    <row r="975" spans="43:120" s="5" customFormat="1" x14ac:dyDescent="0.2"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</row>
    <row r="976" spans="43:120" s="5" customFormat="1" x14ac:dyDescent="0.2"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</row>
    <row r="977" spans="43:120" s="5" customFormat="1" x14ac:dyDescent="0.2"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</row>
    <row r="978" spans="43:120" s="5" customFormat="1" x14ac:dyDescent="0.2"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</row>
    <row r="979" spans="43:120" s="5" customFormat="1" x14ac:dyDescent="0.2"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</row>
    <row r="980" spans="43:120" s="5" customFormat="1" x14ac:dyDescent="0.2"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</row>
    <row r="981" spans="43:120" s="5" customFormat="1" x14ac:dyDescent="0.2"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</row>
    <row r="982" spans="43:120" s="5" customFormat="1" x14ac:dyDescent="0.2"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</row>
    <row r="983" spans="43:120" s="5" customFormat="1" x14ac:dyDescent="0.2"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</row>
    <row r="984" spans="43:120" s="5" customFormat="1" x14ac:dyDescent="0.2"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</row>
    <row r="985" spans="43:120" s="5" customFormat="1" x14ac:dyDescent="0.2"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</row>
    <row r="986" spans="43:120" s="5" customFormat="1" x14ac:dyDescent="0.2"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</row>
    <row r="987" spans="43:120" s="5" customFormat="1" x14ac:dyDescent="0.2"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</row>
    <row r="988" spans="43:120" s="5" customFormat="1" x14ac:dyDescent="0.2"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</row>
    <row r="989" spans="43:120" s="5" customFormat="1" x14ac:dyDescent="0.2"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</row>
    <row r="990" spans="43:120" s="5" customFormat="1" x14ac:dyDescent="0.2"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</row>
    <row r="991" spans="43:120" s="5" customFormat="1" x14ac:dyDescent="0.2"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</row>
    <row r="992" spans="43:120" s="5" customFormat="1" x14ac:dyDescent="0.2"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</row>
    <row r="993" spans="43:120" s="5" customFormat="1" x14ac:dyDescent="0.2"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</row>
    <row r="994" spans="43:120" s="5" customFormat="1" x14ac:dyDescent="0.2"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</row>
    <row r="995" spans="43:120" s="5" customFormat="1" x14ac:dyDescent="0.2"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</row>
    <row r="996" spans="43:120" s="5" customFormat="1" x14ac:dyDescent="0.2"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</row>
    <row r="997" spans="43:120" s="5" customFormat="1" x14ac:dyDescent="0.2"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</row>
    <row r="998" spans="43:120" s="5" customFormat="1" x14ac:dyDescent="0.2"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</row>
    <row r="999" spans="43:120" s="5" customFormat="1" x14ac:dyDescent="0.2"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</row>
    <row r="1000" spans="43:120" s="5" customFormat="1" x14ac:dyDescent="0.2"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</row>
    <row r="1001" spans="43:120" s="5" customFormat="1" x14ac:dyDescent="0.2">
      <c r="AQ1001" s="31"/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</row>
    <row r="1002" spans="43:120" s="5" customFormat="1" x14ac:dyDescent="0.2">
      <c r="AQ1002" s="31"/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</row>
    <row r="1003" spans="43:120" s="5" customFormat="1" x14ac:dyDescent="0.2">
      <c r="AQ1003" s="31"/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</row>
    <row r="1004" spans="43:120" s="5" customFormat="1" x14ac:dyDescent="0.2">
      <c r="AQ1004" s="31"/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</row>
    <row r="1005" spans="43:120" s="5" customFormat="1" x14ac:dyDescent="0.2">
      <c r="AQ1005" s="31"/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</row>
    <row r="1006" spans="43:120" s="5" customFormat="1" x14ac:dyDescent="0.2">
      <c r="AQ1006" s="31"/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</row>
    <row r="1007" spans="43:120" s="5" customFormat="1" x14ac:dyDescent="0.2">
      <c r="AQ1007" s="31"/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</row>
    <row r="1008" spans="43:120" s="5" customFormat="1" x14ac:dyDescent="0.2">
      <c r="AQ1008" s="31"/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</row>
    <row r="1009" spans="43:120" s="5" customFormat="1" x14ac:dyDescent="0.2">
      <c r="AQ1009" s="31"/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</row>
    <row r="1010" spans="43:120" s="5" customFormat="1" x14ac:dyDescent="0.2">
      <c r="AQ1010" s="31"/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</row>
    <row r="1011" spans="43:120" s="5" customFormat="1" x14ac:dyDescent="0.2">
      <c r="AQ1011" s="31"/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</row>
    <row r="1012" spans="43:120" s="5" customFormat="1" x14ac:dyDescent="0.2">
      <c r="AQ1012" s="31"/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</row>
    <row r="1013" spans="43:120" s="5" customFormat="1" x14ac:dyDescent="0.2">
      <c r="AQ1013" s="31"/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</row>
    <row r="1014" spans="43:120" s="5" customFormat="1" x14ac:dyDescent="0.2">
      <c r="AQ1014" s="31"/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</row>
    <row r="1015" spans="43:120" s="5" customFormat="1" x14ac:dyDescent="0.2">
      <c r="AQ1015" s="31"/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</row>
    <row r="1016" spans="43:120" s="5" customFormat="1" x14ac:dyDescent="0.2">
      <c r="AQ1016" s="31"/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</row>
    <row r="1017" spans="43:120" s="5" customFormat="1" x14ac:dyDescent="0.2">
      <c r="AQ1017" s="31"/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</row>
    <row r="1018" spans="43:120" s="5" customFormat="1" x14ac:dyDescent="0.2">
      <c r="AQ1018" s="31"/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</row>
    <row r="1019" spans="43:120" s="5" customFormat="1" x14ac:dyDescent="0.2">
      <c r="AQ1019" s="31"/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</row>
    <row r="1020" spans="43:120" s="5" customFormat="1" x14ac:dyDescent="0.2">
      <c r="AQ1020" s="31"/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</row>
    <row r="1021" spans="43:120" s="5" customFormat="1" x14ac:dyDescent="0.2">
      <c r="AQ1021" s="31"/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</row>
    <row r="1022" spans="43:120" s="5" customFormat="1" x14ac:dyDescent="0.2">
      <c r="AQ1022" s="31"/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</row>
    <row r="1023" spans="43:120" s="5" customFormat="1" x14ac:dyDescent="0.2">
      <c r="AQ1023" s="31"/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</row>
    <row r="1024" spans="43:120" s="5" customFormat="1" x14ac:dyDescent="0.2">
      <c r="AQ1024" s="31"/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</row>
    <row r="1025" spans="43:120" s="5" customFormat="1" x14ac:dyDescent="0.2">
      <c r="AQ1025" s="31"/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</row>
    <row r="1026" spans="43:120" s="5" customFormat="1" x14ac:dyDescent="0.2">
      <c r="AQ1026" s="31"/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</row>
    <row r="1027" spans="43:120" s="5" customFormat="1" x14ac:dyDescent="0.2">
      <c r="AQ1027" s="31"/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</row>
    <row r="1028" spans="43:120" s="5" customFormat="1" x14ac:dyDescent="0.2">
      <c r="AQ1028" s="31"/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</row>
    <row r="1029" spans="43:120" s="5" customFormat="1" x14ac:dyDescent="0.2">
      <c r="AQ1029" s="31"/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</row>
    <row r="1030" spans="43:120" s="5" customFormat="1" x14ac:dyDescent="0.2">
      <c r="AQ1030" s="31"/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</row>
    <row r="1031" spans="43:120" s="5" customFormat="1" x14ac:dyDescent="0.2">
      <c r="AQ1031" s="31"/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</row>
    <row r="1032" spans="43:120" s="5" customFormat="1" x14ac:dyDescent="0.2">
      <c r="AQ1032" s="31"/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</row>
    <row r="1033" spans="43:120" s="5" customFormat="1" x14ac:dyDescent="0.2">
      <c r="AQ1033" s="31"/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</row>
    <row r="1034" spans="43:120" s="5" customFormat="1" x14ac:dyDescent="0.2">
      <c r="AQ1034" s="31"/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</row>
    <row r="1035" spans="43:120" s="5" customFormat="1" x14ac:dyDescent="0.2">
      <c r="AQ1035" s="31"/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</row>
    <row r="1036" spans="43:120" s="5" customFormat="1" x14ac:dyDescent="0.2">
      <c r="AQ1036" s="31"/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</row>
    <row r="1037" spans="43:120" s="5" customFormat="1" x14ac:dyDescent="0.2">
      <c r="AQ1037" s="31"/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</row>
    <row r="1038" spans="43:120" s="5" customFormat="1" x14ac:dyDescent="0.2">
      <c r="AQ1038" s="31"/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</row>
    <row r="1039" spans="43:120" s="5" customFormat="1" x14ac:dyDescent="0.2">
      <c r="AQ1039" s="31"/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</row>
    <row r="1040" spans="43:120" s="5" customFormat="1" x14ac:dyDescent="0.2">
      <c r="AQ1040" s="31"/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</row>
    <row r="1041" spans="43:120" s="5" customFormat="1" x14ac:dyDescent="0.2">
      <c r="AQ1041" s="31"/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</row>
    <row r="1042" spans="43:120" s="5" customFormat="1" x14ac:dyDescent="0.2">
      <c r="AQ1042" s="31"/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</row>
    <row r="1043" spans="43:120" s="5" customFormat="1" x14ac:dyDescent="0.2">
      <c r="AQ1043" s="31"/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</row>
    <row r="1044" spans="43:120" s="5" customFormat="1" x14ac:dyDescent="0.2">
      <c r="AQ1044" s="31"/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</row>
    <row r="1045" spans="43:120" s="5" customFormat="1" x14ac:dyDescent="0.2">
      <c r="AQ1045" s="31"/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</row>
    <row r="1046" spans="43:120" s="5" customFormat="1" x14ac:dyDescent="0.2">
      <c r="AQ1046" s="31"/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</row>
    <row r="1047" spans="43:120" s="5" customFormat="1" x14ac:dyDescent="0.2">
      <c r="AQ1047" s="31"/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</row>
    <row r="1048" spans="43:120" s="5" customFormat="1" x14ac:dyDescent="0.2">
      <c r="AQ1048" s="31"/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</row>
    <row r="1049" spans="43:120" s="5" customFormat="1" x14ac:dyDescent="0.2">
      <c r="AQ1049" s="31"/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</row>
    <row r="1050" spans="43:120" s="5" customFormat="1" x14ac:dyDescent="0.2">
      <c r="AQ1050" s="31"/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</row>
    <row r="1051" spans="43:120" s="5" customFormat="1" x14ac:dyDescent="0.2">
      <c r="AQ1051" s="31"/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</row>
    <row r="1052" spans="43:120" s="5" customFormat="1" x14ac:dyDescent="0.2">
      <c r="AQ1052" s="31"/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</row>
    <row r="1053" spans="43:120" s="5" customFormat="1" x14ac:dyDescent="0.2">
      <c r="AQ1053" s="31"/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</row>
    <row r="1054" spans="43:120" s="5" customFormat="1" x14ac:dyDescent="0.2">
      <c r="AQ1054" s="31"/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</row>
    <row r="1055" spans="43:120" s="5" customFormat="1" x14ac:dyDescent="0.2">
      <c r="AQ1055" s="31"/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</row>
    <row r="1056" spans="43:120" s="5" customFormat="1" x14ac:dyDescent="0.2">
      <c r="AQ1056" s="31"/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</row>
    <row r="1057" spans="43:120" s="5" customFormat="1" x14ac:dyDescent="0.2">
      <c r="AQ1057" s="31"/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</row>
    <row r="1058" spans="43:120" s="5" customFormat="1" x14ac:dyDescent="0.2">
      <c r="AQ1058" s="31"/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</row>
    <row r="1059" spans="43:120" s="5" customFormat="1" x14ac:dyDescent="0.2">
      <c r="AQ1059" s="31"/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</row>
    <row r="1060" spans="43:120" s="5" customFormat="1" x14ac:dyDescent="0.2">
      <c r="AQ1060" s="31"/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</row>
    <row r="1061" spans="43:120" s="5" customFormat="1" x14ac:dyDescent="0.2">
      <c r="AQ1061" s="31"/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</row>
    <row r="1062" spans="43:120" s="5" customFormat="1" x14ac:dyDescent="0.2">
      <c r="AQ1062" s="31"/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</row>
    <row r="1063" spans="43:120" s="5" customFormat="1" x14ac:dyDescent="0.2">
      <c r="AQ1063" s="31"/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</row>
    <row r="1064" spans="43:120" s="5" customFormat="1" x14ac:dyDescent="0.2">
      <c r="AQ1064" s="31"/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</row>
    <row r="1065" spans="43:120" s="5" customFormat="1" x14ac:dyDescent="0.2">
      <c r="AQ1065" s="31"/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</row>
    <row r="1066" spans="43:120" s="5" customFormat="1" x14ac:dyDescent="0.2">
      <c r="AQ1066" s="31"/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</row>
    <row r="1067" spans="43:120" s="5" customFormat="1" x14ac:dyDescent="0.2">
      <c r="AQ1067" s="31"/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</row>
    <row r="1068" spans="43:120" s="5" customFormat="1" x14ac:dyDescent="0.2">
      <c r="AQ1068" s="31"/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</row>
    <row r="1069" spans="43:120" s="5" customFormat="1" x14ac:dyDescent="0.2">
      <c r="AQ1069" s="31"/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</row>
    <row r="1070" spans="43:120" s="5" customFormat="1" x14ac:dyDescent="0.2">
      <c r="AQ1070" s="31"/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</row>
    <row r="1071" spans="43:120" s="5" customFormat="1" x14ac:dyDescent="0.2">
      <c r="AQ1071" s="31"/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</row>
    <row r="1072" spans="43:120" s="5" customFormat="1" x14ac:dyDescent="0.2">
      <c r="AQ1072" s="31"/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</row>
    <row r="1073" spans="43:120" s="5" customFormat="1" x14ac:dyDescent="0.2">
      <c r="AQ1073" s="31"/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</row>
    <row r="1074" spans="43:120" s="5" customFormat="1" x14ac:dyDescent="0.2">
      <c r="AQ1074" s="31"/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</row>
    <row r="1075" spans="43:120" s="5" customFormat="1" x14ac:dyDescent="0.2">
      <c r="AQ1075" s="31"/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</row>
    <row r="1076" spans="43:120" s="5" customFormat="1" x14ac:dyDescent="0.2">
      <c r="AQ1076" s="31"/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</row>
    <row r="1077" spans="43:120" s="5" customFormat="1" x14ac:dyDescent="0.2">
      <c r="AQ1077" s="31"/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</row>
    <row r="1078" spans="43:120" s="5" customFormat="1" x14ac:dyDescent="0.2">
      <c r="AQ1078" s="31"/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</row>
    <row r="1079" spans="43:120" s="5" customFormat="1" x14ac:dyDescent="0.2">
      <c r="AQ1079" s="31"/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</row>
    <row r="1080" spans="43:120" s="5" customFormat="1" x14ac:dyDescent="0.2">
      <c r="AQ1080" s="31"/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</row>
    <row r="1081" spans="43:120" s="5" customFormat="1" x14ac:dyDescent="0.2">
      <c r="AQ1081" s="31"/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</row>
    <row r="1082" spans="43:120" s="5" customFormat="1" x14ac:dyDescent="0.2">
      <c r="AQ1082" s="31"/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</row>
    <row r="1083" spans="43:120" s="5" customFormat="1" x14ac:dyDescent="0.2">
      <c r="AQ1083" s="31"/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</row>
    <row r="1084" spans="43:120" s="5" customFormat="1" x14ac:dyDescent="0.2">
      <c r="AQ1084" s="31"/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</row>
    <row r="1085" spans="43:120" s="5" customFormat="1" x14ac:dyDescent="0.2">
      <c r="AQ1085" s="31"/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</row>
    <row r="1086" spans="43:120" s="5" customFormat="1" x14ac:dyDescent="0.2">
      <c r="AQ1086" s="31"/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</row>
    <row r="1087" spans="43:120" s="5" customFormat="1" x14ac:dyDescent="0.2">
      <c r="AQ1087" s="31"/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</row>
    <row r="1088" spans="43:120" s="5" customFormat="1" x14ac:dyDescent="0.2">
      <c r="AQ1088" s="31"/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</row>
    <row r="1089" spans="43:120" s="5" customFormat="1" x14ac:dyDescent="0.2">
      <c r="AQ1089" s="31"/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</row>
    <row r="1090" spans="43:120" s="5" customFormat="1" x14ac:dyDescent="0.2">
      <c r="AQ1090" s="31"/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</row>
    <row r="1091" spans="43:120" s="5" customFormat="1" x14ac:dyDescent="0.2">
      <c r="AQ1091" s="31"/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</row>
    <row r="1092" spans="43:120" s="5" customFormat="1" x14ac:dyDescent="0.2">
      <c r="AQ1092" s="31"/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</row>
    <row r="1093" spans="43:120" s="5" customFormat="1" x14ac:dyDescent="0.2">
      <c r="AQ1093" s="31"/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</row>
    <row r="1094" spans="43:120" s="5" customFormat="1" x14ac:dyDescent="0.2">
      <c r="AQ1094" s="31"/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</row>
    <row r="1095" spans="43:120" s="5" customFormat="1" x14ac:dyDescent="0.2">
      <c r="AQ1095" s="31"/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</row>
    <row r="1096" spans="43:120" s="5" customFormat="1" x14ac:dyDescent="0.2">
      <c r="AQ1096" s="31"/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</row>
    <row r="1097" spans="43:120" s="5" customFormat="1" x14ac:dyDescent="0.2">
      <c r="AQ1097" s="31"/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</row>
    <row r="1098" spans="43:120" s="5" customFormat="1" x14ac:dyDescent="0.2">
      <c r="AQ1098" s="31"/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</row>
    <row r="1099" spans="43:120" s="5" customFormat="1" x14ac:dyDescent="0.2">
      <c r="AQ1099" s="31"/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</row>
    <row r="1100" spans="43:120" s="5" customFormat="1" x14ac:dyDescent="0.2">
      <c r="AQ1100" s="31"/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</row>
    <row r="1101" spans="43:120" s="5" customFormat="1" x14ac:dyDescent="0.2">
      <c r="AQ1101" s="31"/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</row>
    <row r="1102" spans="43:120" s="5" customFormat="1" x14ac:dyDescent="0.2">
      <c r="AQ1102" s="31"/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</row>
    <row r="1103" spans="43:120" s="5" customFormat="1" x14ac:dyDescent="0.2">
      <c r="AQ1103" s="31"/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</row>
    <row r="1104" spans="43:120" s="5" customFormat="1" x14ac:dyDescent="0.2">
      <c r="AQ1104" s="31"/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</row>
    <row r="1105" spans="43:120" s="5" customFormat="1" x14ac:dyDescent="0.2">
      <c r="AQ1105" s="31"/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</row>
    <row r="1106" spans="43:120" s="5" customFormat="1" x14ac:dyDescent="0.2">
      <c r="AQ1106" s="31"/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</row>
    <row r="1107" spans="43:120" s="5" customFormat="1" x14ac:dyDescent="0.2">
      <c r="AQ1107" s="31"/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</row>
    <row r="1108" spans="43:120" s="5" customFormat="1" x14ac:dyDescent="0.2">
      <c r="AQ1108" s="31"/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</row>
    <row r="1109" spans="43:120" s="5" customFormat="1" x14ac:dyDescent="0.2">
      <c r="AQ1109" s="31"/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</row>
    <row r="1110" spans="43:120" s="5" customFormat="1" x14ac:dyDescent="0.2">
      <c r="AQ1110" s="31"/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</row>
    <row r="1111" spans="43:120" s="5" customFormat="1" x14ac:dyDescent="0.2">
      <c r="AQ1111" s="31"/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</row>
    <row r="1112" spans="43:120" s="5" customFormat="1" x14ac:dyDescent="0.2">
      <c r="AQ1112" s="31"/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</row>
    <row r="1113" spans="43:120" s="5" customFormat="1" x14ac:dyDescent="0.2">
      <c r="AQ1113" s="31"/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</row>
    <row r="1114" spans="43:120" s="5" customFormat="1" x14ac:dyDescent="0.2">
      <c r="AQ1114" s="31"/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</row>
    <row r="1115" spans="43:120" s="5" customFormat="1" x14ac:dyDescent="0.2">
      <c r="AQ1115" s="31"/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</row>
    <row r="1116" spans="43:120" s="5" customFormat="1" x14ac:dyDescent="0.2">
      <c r="AQ1116" s="31"/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</row>
    <row r="1117" spans="43:120" s="5" customFormat="1" x14ac:dyDescent="0.2">
      <c r="AQ1117" s="31"/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</row>
    <row r="1118" spans="43:120" s="5" customFormat="1" x14ac:dyDescent="0.2">
      <c r="AQ1118" s="31"/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</row>
    <row r="1119" spans="43:120" s="5" customFormat="1" x14ac:dyDescent="0.2">
      <c r="AQ1119" s="31"/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</row>
    <row r="1120" spans="43:120" s="5" customFormat="1" x14ac:dyDescent="0.2">
      <c r="AQ1120" s="31"/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</row>
    <row r="1121" spans="43:120" s="5" customFormat="1" x14ac:dyDescent="0.2">
      <c r="AQ1121" s="31"/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</row>
    <row r="1122" spans="43:120" s="5" customFormat="1" x14ac:dyDescent="0.2">
      <c r="AQ1122" s="31"/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</row>
    <row r="1123" spans="43:120" s="5" customFormat="1" x14ac:dyDescent="0.2">
      <c r="AQ1123" s="31"/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</row>
    <row r="1124" spans="43:120" s="5" customFormat="1" x14ac:dyDescent="0.2">
      <c r="AQ1124" s="31"/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</row>
    <row r="1125" spans="43:120" s="5" customFormat="1" x14ac:dyDescent="0.2">
      <c r="AQ1125" s="31"/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</row>
    <row r="1126" spans="43:120" s="5" customFormat="1" x14ac:dyDescent="0.2">
      <c r="AQ1126" s="31"/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</row>
    <row r="1127" spans="43:120" s="5" customFormat="1" x14ac:dyDescent="0.2">
      <c r="AQ1127" s="31"/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</row>
    <row r="1128" spans="43:120" s="5" customFormat="1" x14ac:dyDescent="0.2">
      <c r="AQ1128" s="31"/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</row>
    <row r="1129" spans="43:120" s="5" customFormat="1" x14ac:dyDescent="0.2">
      <c r="AQ1129" s="31"/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</row>
    <row r="1130" spans="43:120" s="5" customFormat="1" x14ac:dyDescent="0.2">
      <c r="AQ1130" s="31"/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</row>
    <row r="1131" spans="43:120" s="5" customFormat="1" x14ac:dyDescent="0.2">
      <c r="AQ1131" s="31"/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</row>
    <row r="1132" spans="43:120" s="5" customFormat="1" x14ac:dyDescent="0.2">
      <c r="AQ1132" s="31"/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</row>
    <row r="1133" spans="43:120" s="5" customFormat="1" x14ac:dyDescent="0.2">
      <c r="AQ1133" s="31"/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</row>
    <row r="1134" spans="43:120" s="5" customFormat="1" x14ac:dyDescent="0.2">
      <c r="AQ1134" s="31"/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</row>
    <row r="1135" spans="43:120" s="5" customFormat="1" x14ac:dyDescent="0.2">
      <c r="AQ1135" s="31"/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</row>
    <row r="1136" spans="43:120" s="5" customFormat="1" x14ac:dyDescent="0.2">
      <c r="AQ1136" s="31"/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</row>
    <row r="1137" spans="43:120" s="5" customFormat="1" x14ac:dyDescent="0.2">
      <c r="AQ1137" s="31"/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</row>
    <row r="1138" spans="43:120" s="5" customFormat="1" x14ac:dyDescent="0.2">
      <c r="AQ1138" s="31"/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</row>
    <row r="1139" spans="43:120" s="5" customFormat="1" x14ac:dyDescent="0.2">
      <c r="AQ1139" s="31"/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</row>
    <row r="1140" spans="43:120" s="5" customFormat="1" x14ac:dyDescent="0.2">
      <c r="AQ1140" s="31"/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</row>
    <row r="1141" spans="43:120" s="5" customFormat="1" x14ac:dyDescent="0.2">
      <c r="AQ1141" s="31"/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</row>
    <row r="1142" spans="43:120" s="5" customFormat="1" x14ac:dyDescent="0.2">
      <c r="AQ1142" s="31"/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</row>
    <row r="1143" spans="43:120" s="5" customFormat="1" x14ac:dyDescent="0.2">
      <c r="AQ1143" s="31"/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</row>
    <row r="1144" spans="43:120" s="5" customFormat="1" x14ac:dyDescent="0.2">
      <c r="AQ1144" s="31"/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</row>
    <row r="1145" spans="43:120" s="5" customFormat="1" x14ac:dyDescent="0.2">
      <c r="AQ1145" s="31"/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</row>
    <row r="1146" spans="43:120" s="5" customFormat="1" x14ac:dyDescent="0.2"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</row>
    <row r="1147" spans="43:120" s="5" customFormat="1" x14ac:dyDescent="0.2"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</row>
    <row r="1148" spans="43:120" s="5" customFormat="1" x14ac:dyDescent="0.2"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</row>
    <row r="1149" spans="43:120" s="5" customFormat="1" x14ac:dyDescent="0.2"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</row>
    <row r="1150" spans="43:120" s="5" customFormat="1" x14ac:dyDescent="0.2"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</row>
    <row r="1151" spans="43:120" s="5" customFormat="1" x14ac:dyDescent="0.2"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</row>
    <row r="1152" spans="43:120" s="5" customFormat="1" x14ac:dyDescent="0.2"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</row>
    <row r="1153" spans="43:120" s="5" customFormat="1" x14ac:dyDescent="0.2"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</row>
    <row r="1154" spans="43:120" s="5" customFormat="1" x14ac:dyDescent="0.2"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</row>
    <row r="1155" spans="43:120" s="5" customFormat="1" x14ac:dyDescent="0.2"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</row>
    <row r="1156" spans="43:120" s="5" customFormat="1" x14ac:dyDescent="0.2"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</row>
    <row r="1157" spans="43:120" s="5" customFormat="1" x14ac:dyDescent="0.2"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</row>
    <row r="1158" spans="43:120" s="5" customFormat="1" x14ac:dyDescent="0.2"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</row>
    <row r="1159" spans="43:120" s="5" customFormat="1" x14ac:dyDescent="0.2"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</row>
    <row r="1160" spans="43:120" s="5" customFormat="1" x14ac:dyDescent="0.2"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</row>
    <row r="1161" spans="43:120" s="5" customFormat="1" x14ac:dyDescent="0.2"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</row>
    <row r="1162" spans="43:120" s="5" customFormat="1" x14ac:dyDescent="0.2"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</row>
    <row r="1163" spans="43:120" s="5" customFormat="1" x14ac:dyDescent="0.2"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</row>
    <row r="1164" spans="43:120" s="5" customFormat="1" x14ac:dyDescent="0.2"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</row>
    <row r="1165" spans="43:120" s="5" customFormat="1" x14ac:dyDescent="0.2"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</row>
    <row r="1166" spans="43:120" s="5" customFormat="1" x14ac:dyDescent="0.2"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</row>
    <row r="1167" spans="43:120" s="5" customFormat="1" x14ac:dyDescent="0.2"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</row>
    <row r="1168" spans="43:120" s="5" customFormat="1" x14ac:dyDescent="0.2"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</row>
    <row r="1169" spans="43:120" s="5" customFormat="1" x14ac:dyDescent="0.2"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</row>
    <row r="1170" spans="43:120" s="5" customFormat="1" x14ac:dyDescent="0.2"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</row>
    <row r="1171" spans="43:120" s="5" customFormat="1" x14ac:dyDescent="0.2"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</row>
    <row r="1172" spans="43:120" s="5" customFormat="1" x14ac:dyDescent="0.2"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</row>
    <row r="1173" spans="43:120" s="5" customFormat="1" x14ac:dyDescent="0.2"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</row>
    <row r="1174" spans="43:120" s="5" customFormat="1" x14ac:dyDescent="0.2"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</row>
    <row r="1175" spans="43:120" s="5" customFormat="1" x14ac:dyDescent="0.2"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</row>
    <row r="1176" spans="43:120" s="5" customFormat="1" x14ac:dyDescent="0.2"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</row>
    <row r="1177" spans="43:120" s="5" customFormat="1" x14ac:dyDescent="0.2"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</row>
    <row r="1178" spans="43:120" s="5" customFormat="1" x14ac:dyDescent="0.2"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</row>
    <row r="1179" spans="43:120" s="5" customFormat="1" x14ac:dyDescent="0.2"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</row>
    <row r="1180" spans="43:120" s="5" customFormat="1" x14ac:dyDescent="0.2"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</row>
    <row r="1181" spans="43:120" s="5" customFormat="1" x14ac:dyDescent="0.2"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</row>
    <row r="1182" spans="43:120" s="5" customFormat="1" x14ac:dyDescent="0.2"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</row>
    <row r="1183" spans="43:120" s="5" customFormat="1" x14ac:dyDescent="0.2"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</row>
    <row r="1184" spans="43:120" s="5" customFormat="1" x14ac:dyDescent="0.2"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</row>
    <row r="1185" spans="43:120" s="5" customFormat="1" x14ac:dyDescent="0.2"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</row>
    <row r="1186" spans="43:120" s="5" customFormat="1" x14ac:dyDescent="0.2"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</row>
    <row r="1187" spans="43:120" s="5" customFormat="1" x14ac:dyDescent="0.2"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</row>
    <row r="1188" spans="43:120" s="5" customFormat="1" x14ac:dyDescent="0.2"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</row>
    <row r="1189" spans="43:120" s="5" customFormat="1" x14ac:dyDescent="0.2"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</row>
    <row r="1190" spans="43:120" s="5" customFormat="1" x14ac:dyDescent="0.2"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</row>
    <row r="1191" spans="43:120" s="5" customFormat="1" x14ac:dyDescent="0.2"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</row>
    <row r="1192" spans="43:120" s="5" customFormat="1" x14ac:dyDescent="0.2"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</row>
    <row r="1193" spans="43:120" s="5" customFormat="1" x14ac:dyDescent="0.2"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</row>
    <row r="1194" spans="43:120" s="5" customFormat="1" x14ac:dyDescent="0.2"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</row>
    <row r="1195" spans="43:120" s="5" customFormat="1" x14ac:dyDescent="0.2"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</row>
    <row r="1196" spans="43:120" s="5" customFormat="1" x14ac:dyDescent="0.2"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</row>
    <row r="1197" spans="43:120" s="5" customFormat="1" x14ac:dyDescent="0.2"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</row>
    <row r="1198" spans="43:120" s="5" customFormat="1" x14ac:dyDescent="0.2"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</row>
    <row r="1199" spans="43:120" s="5" customFormat="1" x14ac:dyDescent="0.2"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</row>
    <row r="1200" spans="43:120" s="5" customFormat="1" x14ac:dyDescent="0.2"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</row>
    <row r="1201" spans="43:120" s="5" customFormat="1" x14ac:dyDescent="0.2"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</row>
    <row r="1202" spans="43:120" s="5" customFormat="1" x14ac:dyDescent="0.2"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</row>
    <row r="1203" spans="43:120" s="5" customFormat="1" x14ac:dyDescent="0.2"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</row>
    <row r="1204" spans="43:120" s="5" customFormat="1" x14ac:dyDescent="0.2"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</row>
    <row r="1205" spans="43:120" s="5" customFormat="1" x14ac:dyDescent="0.2"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</row>
    <row r="1206" spans="43:120" s="5" customFormat="1" x14ac:dyDescent="0.2"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</row>
    <row r="1207" spans="43:120" s="5" customFormat="1" x14ac:dyDescent="0.2"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</row>
    <row r="1208" spans="43:120" s="5" customFormat="1" x14ac:dyDescent="0.2"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</row>
    <row r="1209" spans="43:120" s="5" customFormat="1" x14ac:dyDescent="0.2"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</row>
    <row r="1210" spans="43:120" s="5" customFormat="1" x14ac:dyDescent="0.2"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</row>
    <row r="1211" spans="43:120" s="5" customFormat="1" x14ac:dyDescent="0.2"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</row>
    <row r="1212" spans="43:120" s="5" customFormat="1" x14ac:dyDescent="0.2"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</row>
    <row r="1213" spans="43:120" s="5" customFormat="1" x14ac:dyDescent="0.2"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</row>
    <row r="1214" spans="43:120" s="5" customFormat="1" x14ac:dyDescent="0.2"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</row>
    <row r="1215" spans="43:120" s="5" customFormat="1" x14ac:dyDescent="0.2"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</row>
    <row r="1216" spans="43:120" s="5" customFormat="1" x14ac:dyDescent="0.2"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</row>
    <row r="1217" spans="43:120" s="5" customFormat="1" x14ac:dyDescent="0.2"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</row>
    <row r="1218" spans="43:120" s="5" customFormat="1" x14ac:dyDescent="0.2"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</row>
    <row r="1219" spans="43:120" s="5" customFormat="1" x14ac:dyDescent="0.2"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</row>
    <row r="1220" spans="43:120" s="5" customFormat="1" x14ac:dyDescent="0.2"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</row>
    <row r="1221" spans="43:120" s="5" customFormat="1" x14ac:dyDescent="0.2"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</row>
    <row r="1222" spans="43:120" s="5" customFormat="1" x14ac:dyDescent="0.2"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</row>
    <row r="1223" spans="43:120" s="5" customFormat="1" x14ac:dyDescent="0.2"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</row>
    <row r="1224" spans="43:120" s="5" customFormat="1" x14ac:dyDescent="0.2"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</row>
    <row r="1225" spans="43:120" s="5" customFormat="1" x14ac:dyDescent="0.2">
      <c r="AQ1225" s="31"/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</row>
    <row r="1226" spans="43:120" s="5" customFormat="1" x14ac:dyDescent="0.2">
      <c r="AQ1226" s="31"/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</row>
    <row r="1227" spans="43:120" s="5" customFormat="1" x14ac:dyDescent="0.2">
      <c r="AQ1227" s="31"/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</row>
    <row r="1228" spans="43:120" s="5" customFormat="1" x14ac:dyDescent="0.2">
      <c r="AQ1228" s="31"/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</row>
    <row r="1229" spans="43:120" s="5" customFormat="1" x14ac:dyDescent="0.2">
      <c r="AQ1229" s="31"/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</row>
    <row r="1230" spans="43:120" s="5" customFormat="1" x14ac:dyDescent="0.2">
      <c r="AQ1230" s="31"/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</row>
    <row r="1231" spans="43:120" s="5" customFormat="1" x14ac:dyDescent="0.2">
      <c r="AQ1231" s="31"/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</row>
    <row r="1232" spans="43:120" s="5" customFormat="1" x14ac:dyDescent="0.2">
      <c r="AQ1232" s="31"/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</row>
    <row r="1233" spans="43:120" s="5" customFormat="1" x14ac:dyDescent="0.2">
      <c r="AQ1233" s="31"/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</row>
    <row r="1234" spans="43:120" s="5" customFormat="1" x14ac:dyDescent="0.2">
      <c r="AQ1234" s="31"/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</row>
    <row r="1235" spans="43:120" s="5" customFormat="1" x14ac:dyDescent="0.2">
      <c r="AQ1235" s="31"/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</row>
    <row r="1236" spans="43:120" s="5" customFormat="1" x14ac:dyDescent="0.2">
      <c r="AQ1236" s="31"/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</row>
    <row r="1237" spans="43:120" s="5" customFormat="1" x14ac:dyDescent="0.2">
      <c r="AQ1237" s="31"/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</row>
    <row r="1238" spans="43:120" s="5" customFormat="1" x14ac:dyDescent="0.2">
      <c r="AQ1238" s="31"/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</row>
    <row r="1239" spans="43:120" s="5" customFormat="1" x14ac:dyDescent="0.2">
      <c r="AQ1239" s="31"/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</row>
    <row r="1240" spans="43:120" s="5" customFormat="1" x14ac:dyDescent="0.2">
      <c r="AQ1240" s="31"/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</row>
    <row r="1241" spans="43:120" s="5" customFormat="1" x14ac:dyDescent="0.2">
      <c r="AQ1241" s="31"/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</row>
    <row r="1242" spans="43:120" s="5" customFormat="1" x14ac:dyDescent="0.2">
      <c r="AQ1242" s="31"/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</row>
    <row r="1243" spans="43:120" s="5" customFormat="1" x14ac:dyDescent="0.2">
      <c r="AQ1243" s="31"/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</row>
    <row r="1244" spans="43:120" s="5" customFormat="1" x14ac:dyDescent="0.2">
      <c r="AQ1244" s="31"/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</row>
    <row r="1245" spans="43:120" s="5" customFormat="1" x14ac:dyDescent="0.2">
      <c r="AQ1245" s="31"/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</row>
    <row r="1246" spans="43:120" s="5" customFormat="1" x14ac:dyDescent="0.2">
      <c r="AQ1246" s="31"/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</row>
    <row r="1247" spans="43:120" s="5" customFormat="1" x14ac:dyDescent="0.2">
      <c r="AQ1247" s="31"/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</row>
    <row r="1248" spans="43:120" s="5" customFormat="1" x14ac:dyDescent="0.2">
      <c r="AQ1248" s="31"/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</row>
    <row r="1249" spans="43:120" s="5" customFormat="1" x14ac:dyDescent="0.2">
      <c r="AQ1249" s="31"/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</row>
    <row r="1250" spans="43:120" s="5" customFormat="1" x14ac:dyDescent="0.2">
      <c r="AQ1250" s="31"/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</row>
    <row r="1251" spans="43:120" s="5" customFormat="1" x14ac:dyDescent="0.2">
      <c r="AQ1251" s="31"/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</row>
    <row r="1252" spans="43:120" s="5" customFormat="1" x14ac:dyDescent="0.2">
      <c r="AQ1252" s="31"/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</row>
    <row r="1253" spans="43:120" s="5" customFormat="1" x14ac:dyDescent="0.2">
      <c r="AQ1253" s="31"/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</row>
    <row r="1254" spans="43:120" s="5" customFormat="1" x14ac:dyDescent="0.2">
      <c r="AQ1254" s="31"/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</row>
    <row r="1255" spans="43:120" s="5" customFormat="1" x14ac:dyDescent="0.2">
      <c r="AQ1255" s="31"/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</row>
    <row r="1256" spans="43:120" s="5" customFormat="1" x14ac:dyDescent="0.2">
      <c r="AQ1256" s="31"/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</row>
    <row r="1257" spans="43:120" s="5" customFormat="1" x14ac:dyDescent="0.2">
      <c r="AQ1257" s="31"/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</row>
    <row r="1258" spans="43:120" s="5" customFormat="1" x14ac:dyDescent="0.2">
      <c r="AQ1258" s="31"/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</row>
    <row r="1259" spans="43:120" s="5" customFormat="1" x14ac:dyDescent="0.2">
      <c r="AQ1259" s="31"/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</row>
  </sheetData>
  <sheetProtection password="C51D" sheet="1" objects="1" scenarios="1"/>
  <protectedRanges>
    <protectedRange sqref="W2:X3 W5:X6" name="Range17"/>
    <protectedRange sqref="C29:AO36" name="Range15"/>
    <protectedRange sqref="AA15:AO17" name="Range13"/>
    <protectedRange sqref="AI11:AK12" name="Range11"/>
    <protectedRange sqref="AI9:AO9" name="Range9"/>
    <protectedRange sqref="T10:Y12" name="Range7"/>
    <protectedRange sqref="E17:G17" name="Range5"/>
    <protectedRange sqref="E15:I15" name="Range3"/>
    <protectedRange sqref="F9:I9" name="Range1"/>
    <protectedRange sqref="E16:L16" name="Range4"/>
    <protectedRange sqref="T9:U9" name="Range6"/>
    <protectedRange sqref="T13:U16" name="Range8"/>
    <protectedRange sqref="AI10" name="Range10"/>
    <protectedRange sqref="AI13:AO14" name="Range12"/>
    <protectedRange sqref="G21:I21 K21:M21 O21:Q21 S21:U21 W21:Y21 AA21:AC21 AE21:AG21 AI21:AK21" name="Range14"/>
    <protectedRange sqref="F10:L12" name="Range2_1"/>
  </protectedRanges>
  <mergeCells count="86">
    <mergeCell ref="AM25:AO25"/>
    <mergeCell ref="AA15:AO15"/>
    <mergeCell ref="AA16:AO16"/>
    <mergeCell ref="AA17:AO17"/>
    <mergeCell ref="A21:F21"/>
    <mergeCell ref="A20:F20"/>
    <mergeCell ref="E15:I15"/>
    <mergeCell ref="T15:U15"/>
    <mergeCell ref="Y15:Z15"/>
    <mergeCell ref="A17:D17"/>
    <mergeCell ref="E16:L16"/>
    <mergeCell ref="E17:G17"/>
    <mergeCell ref="T16:U16"/>
    <mergeCell ref="O25:Q25"/>
    <mergeCell ref="S25:U25"/>
    <mergeCell ref="AE21:AG21"/>
    <mergeCell ref="W2:X3"/>
    <mergeCell ref="W5:X6"/>
    <mergeCell ref="A13:E13"/>
    <mergeCell ref="F13:H13"/>
    <mergeCell ref="O16:S16"/>
    <mergeCell ref="O13:S13"/>
    <mergeCell ref="O14:S14"/>
    <mergeCell ref="A14:L14"/>
    <mergeCell ref="A15:D15"/>
    <mergeCell ref="A16:D16"/>
    <mergeCell ref="A11:E11"/>
    <mergeCell ref="F10:L10"/>
    <mergeCell ref="F11:L11"/>
    <mergeCell ref="T11:Y11"/>
    <mergeCell ref="A12:E12"/>
    <mergeCell ref="O15:S15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M21:AO22"/>
    <mergeCell ref="A27:B28"/>
    <mergeCell ref="W25:Y25"/>
    <mergeCell ref="AA25:AC25"/>
    <mergeCell ref="AE25:AG25"/>
    <mergeCell ref="AI25:AK25"/>
    <mergeCell ref="AI9:AO9"/>
    <mergeCell ref="O8:Y8"/>
    <mergeCell ref="T9:U9"/>
    <mergeCell ref="T10:Y10"/>
    <mergeCell ref="O9:S9"/>
    <mergeCell ref="O10:S10"/>
    <mergeCell ref="A8:L8"/>
    <mergeCell ref="AB9:AH9"/>
    <mergeCell ref="AB10:AH10"/>
    <mergeCell ref="A10:E10"/>
    <mergeCell ref="A9:E9"/>
    <mergeCell ref="F9:I9"/>
    <mergeCell ref="F6:N7"/>
    <mergeCell ref="AI11:AK11"/>
    <mergeCell ref="T14:U14"/>
    <mergeCell ref="F12:L12"/>
    <mergeCell ref="AI13:AO13"/>
    <mergeCell ref="AD13:AH13"/>
    <mergeCell ref="AD14:AH14"/>
    <mergeCell ref="AI14:AO14"/>
    <mergeCell ref="AB12:AH12"/>
    <mergeCell ref="AI12:AK12"/>
    <mergeCell ref="T13:U13"/>
    <mergeCell ref="T12:Y12"/>
    <mergeCell ref="AB11:AH11"/>
    <mergeCell ref="O11:S11"/>
    <mergeCell ref="O12:S12"/>
    <mergeCell ref="AC8:AO8"/>
  </mergeCells>
  <phoneticPr fontId="4" type="noConversion"/>
  <conditionalFormatting sqref="AI13:AO13">
    <cfRule type="cellIs" dxfId="29" priority="8" stopIfTrue="1" operator="notEqual">
      <formula>Custom</formula>
    </cfRule>
  </conditionalFormatting>
  <conditionalFormatting sqref="E15:I15">
    <cfRule type="cellIs" dxfId="28" priority="9" stopIfTrue="1" operator="equal">
      <formula>Synthetic</formula>
    </cfRule>
  </conditionalFormatting>
  <conditionalFormatting sqref="G23:I23">
    <cfRule type="cellIs" dxfId="27" priority="10" stopIfTrue="1" operator="equal">
      <formula>0</formula>
    </cfRule>
  </conditionalFormatting>
  <conditionalFormatting sqref="G21:I21">
    <cfRule type="cellIs" dxfId="26" priority="11" stopIfTrue="1" operator="lessThan">
      <formula>1</formula>
    </cfRule>
    <cfRule type="cellIs" dxfId="25" priority="12" stopIfTrue="1" operator="between">
      <formula>0</formula>
      <formula>2</formula>
    </cfRule>
    <cfRule type="cellIs" dxfId="24" priority="13" stopIfTrue="1" operator="greaterThan">
      <formula>57</formula>
    </cfRule>
  </conditionalFormatting>
  <conditionalFormatting sqref="K21:M21">
    <cfRule type="cellIs" dxfId="23" priority="14" stopIfTrue="1" operator="lessThan">
      <formula>1</formula>
    </cfRule>
    <cfRule type="cellIs" dxfId="22" priority="15" stopIfTrue="1" operator="lessThan">
      <formula>$G$21+3</formula>
    </cfRule>
    <cfRule type="cellIs" dxfId="21" priority="16" stopIfTrue="1" operator="greaterThan">
      <formula>57</formula>
    </cfRule>
  </conditionalFormatting>
  <conditionalFormatting sqref="O21:Q21">
    <cfRule type="cellIs" dxfId="20" priority="17" stopIfTrue="1" operator="lessThan">
      <formula>1</formula>
    </cfRule>
    <cfRule type="cellIs" dxfId="19" priority="18" stopIfTrue="1" operator="lessThan">
      <formula>$K$21+3</formula>
    </cfRule>
    <cfRule type="cellIs" dxfId="18" priority="19" stopIfTrue="1" operator="greaterThan">
      <formula>57</formula>
    </cfRule>
  </conditionalFormatting>
  <conditionalFormatting sqref="S21:U21">
    <cfRule type="cellIs" dxfId="17" priority="20" stopIfTrue="1" operator="lessThan">
      <formula>1</formula>
    </cfRule>
    <cfRule type="cellIs" dxfId="16" priority="21" stopIfTrue="1" operator="lessThan">
      <formula>$O$21+3</formula>
    </cfRule>
    <cfRule type="cellIs" dxfId="15" priority="22" stopIfTrue="1" operator="greaterThan">
      <formula>57</formula>
    </cfRule>
  </conditionalFormatting>
  <conditionalFormatting sqref="W21:Y21">
    <cfRule type="cellIs" dxfId="14" priority="23" stopIfTrue="1" operator="lessThan">
      <formula>1</formula>
    </cfRule>
    <cfRule type="cellIs" dxfId="13" priority="24" stopIfTrue="1" operator="lessThan">
      <formula>$S$21+3</formula>
    </cfRule>
    <cfRule type="cellIs" dxfId="12" priority="25" stopIfTrue="1" operator="greaterThan">
      <formula>57</formula>
    </cfRule>
  </conditionalFormatting>
  <conditionalFormatting sqref="AA21:AC21">
    <cfRule type="cellIs" dxfId="11" priority="26" stopIfTrue="1" operator="lessThan">
      <formula>1</formula>
    </cfRule>
    <cfRule type="cellIs" dxfId="10" priority="27" stopIfTrue="1" operator="lessThan">
      <formula>$W$21+3</formula>
    </cfRule>
    <cfRule type="cellIs" dxfId="9" priority="28" stopIfTrue="1" operator="greaterThan">
      <formula>57</formula>
    </cfRule>
  </conditionalFormatting>
  <conditionalFormatting sqref="AE21:AG21">
    <cfRule type="cellIs" dxfId="8" priority="29" stopIfTrue="1" operator="lessThan">
      <formula>1</formula>
    </cfRule>
    <cfRule type="cellIs" dxfId="7" priority="30" stopIfTrue="1" operator="lessThan">
      <formula>$AA$21+3</formula>
    </cfRule>
    <cfRule type="cellIs" dxfId="6" priority="31" stopIfTrue="1" operator="greaterThan">
      <formula>57</formula>
    </cfRule>
  </conditionalFormatting>
  <conditionalFormatting sqref="AI21:AK21">
    <cfRule type="cellIs" dxfId="5" priority="32" stopIfTrue="1" operator="lessThan">
      <formula>1</formula>
    </cfRule>
    <cfRule type="cellIs" dxfId="4" priority="33" stopIfTrue="1" operator="lessThan">
      <formula>$AE$21+3</formula>
    </cfRule>
    <cfRule type="cellIs" dxfId="3" priority="34" stopIfTrue="1" operator="greaterThan">
      <formula>57</formula>
    </cfRule>
  </conditionalFormatting>
  <conditionalFormatting sqref="AI14:AO14">
    <cfRule type="cellIs" dxfId="2" priority="4" stopIfTrue="1" operator="notEqual">
      <formula>Custom</formula>
    </cfRule>
  </conditionalFormatting>
  <conditionalFormatting sqref="F11:L11">
    <cfRule type="cellIs" dxfId="1" priority="1" stopIfTrue="1" operator="greaterThan">
      <formula>4.6</formula>
    </cfRule>
    <cfRule type="cellIs" dxfId="0" priority="2" stopIfTrue="1" operator="between">
      <formula>3.1</formula>
      <formula>4.5</formula>
    </cfRule>
    <cfRule type="cellIs" priority="3" stopIfTrue="1" operator="lessThan">
      <formula>3</formula>
    </cfRule>
  </conditionalFormatting>
  <dataValidations count="12">
    <dataValidation type="list" allowBlank="1" showInputMessage="1" showErrorMessage="1" sqref="E15:I15">
      <formula1>Lane</formula1>
    </dataValidation>
    <dataValidation type="list" allowBlank="1" showInputMessage="1" showErrorMessage="1" sqref="T11:Y11">
      <formula1>Mode</formula1>
    </dataValidation>
    <dataValidation type="list" allowBlank="1" showInputMessage="1" showErrorMessage="1" sqref="T12:Y12">
      <formula1>FWD_speed</formula1>
    </dataValidation>
    <dataValidation type="list" allowBlank="1" showInputMessage="1" showErrorMessage="1" sqref="T15:U15">
      <formula1>Start_oil</formula1>
    </dataValidation>
    <dataValidation type="list" allowBlank="1" showInputMessage="1" showErrorMessage="1" sqref="T16:U16">
      <formula1>Split</formula1>
    </dataValidation>
    <dataValidation type="list" allowBlank="1" showInputMessage="1" showErrorMessage="1" sqref="E16:L16">
      <formula1>Brand</formula1>
    </dataValidation>
    <dataValidation type="list" allowBlank="1" showInputMessage="1" showErrorMessage="1" sqref="F11:L11">
      <formula1>Hard</formula1>
    </dataValidation>
    <dataValidation type="list" allowBlank="1" showInputMessage="1" showErrorMessage="1" sqref="F10:L10">
      <formula1>Class</formula1>
    </dataValidation>
    <dataValidation type="list" allowBlank="1" showInputMessage="1" showErrorMessage="1" sqref="AI11:AK12">
      <formula1>transition</formula1>
    </dataValidation>
    <dataValidation type="list" allowBlank="1" showInputMessage="1" showErrorMessage="1" sqref="T13:U14">
      <formula1>Start</formula1>
    </dataValidation>
    <dataValidation type="list" allowBlank="1" showInputMessage="1" showErrorMessage="1" sqref="T9:U9">
      <formula1>pat_num</formula1>
    </dataValidation>
    <dataValidation type="list" allowBlank="1" showInputMessage="1" showErrorMessage="1" sqref="E17:G17">
      <formula1>age</formula1>
    </dataValidation>
  </dataValidations>
  <printOptions horizontalCentered="1" verticalCentered="1"/>
  <pageMargins left="0.25" right="0.25" top="0.25" bottom="0.25" header="0" footer="0"/>
  <pageSetup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5"/>
    <pageSetUpPr fitToPage="1"/>
  </sheetPr>
  <dimension ref="A1:AT58"/>
  <sheetViews>
    <sheetView topLeftCell="A25" zoomScale="50" zoomScaleNormal="50" workbookViewId="0">
      <selection activeCell="P66" sqref="P66"/>
    </sheetView>
  </sheetViews>
  <sheetFormatPr defaultColWidth="9.125" defaultRowHeight="13.1" x14ac:dyDescent="0.25"/>
  <cols>
    <col min="1" max="1" width="10" style="13" customWidth="1"/>
    <col min="2" max="4" width="9.875" style="13" customWidth="1"/>
    <col min="5" max="5" width="11.5" style="13" customWidth="1"/>
    <col min="6" max="6" width="11.5" style="14" customWidth="1"/>
    <col min="7" max="7" width="11.5" style="13" customWidth="1"/>
    <col min="8" max="16" width="9.375" style="13" customWidth="1"/>
    <col min="17" max="19" width="11.5" style="13" customWidth="1"/>
    <col min="20" max="33" width="9.375" style="13" customWidth="1"/>
    <col min="34" max="46" width="5.125" style="13" customWidth="1"/>
    <col min="47" max="16384" width="9.125" style="13"/>
  </cols>
  <sheetData>
    <row r="1" spans="1:46" ht="54.65" customHeight="1" x14ac:dyDescent="0.4">
      <c r="A1" s="88"/>
      <c r="B1" s="135"/>
      <c r="C1" s="135"/>
      <c r="D1" s="135"/>
      <c r="E1" s="135"/>
      <c r="F1" s="115"/>
      <c r="G1" s="135"/>
      <c r="H1" s="139"/>
      <c r="I1" s="139"/>
      <c r="J1" s="139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1:46" ht="70.55" customHeight="1" thickBot="1" x14ac:dyDescent="0.75">
      <c r="A2" s="140"/>
      <c r="B2" s="89"/>
      <c r="C2" s="89"/>
      <c r="D2" s="89"/>
      <c r="E2" s="89"/>
      <c r="F2" s="141"/>
      <c r="G2" s="141"/>
      <c r="H2" s="227" t="str">
        <f>'Pattern Design'!T10</f>
        <v>MULTIANGLE</v>
      </c>
      <c r="I2" s="227"/>
      <c r="J2" s="227"/>
      <c r="K2" s="227"/>
      <c r="L2" s="227"/>
      <c r="M2" s="227"/>
      <c r="N2" s="227"/>
      <c r="O2" s="227"/>
      <c r="P2" s="227"/>
      <c r="Q2" s="89"/>
      <c r="R2" s="89"/>
      <c r="S2" s="89"/>
      <c r="T2" s="89"/>
      <c r="U2" s="89"/>
      <c r="V2" s="138"/>
    </row>
    <row r="3" spans="1:46" ht="47.95" customHeight="1" x14ac:dyDescent="0.4">
      <c r="A3" s="137"/>
      <c r="B3" s="142"/>
      <c r="C3" s="143"/>
      <c r="D3" s="143"/>
      <c r="E3" s="221" t="s">
        <v>150</v>
      </c>
      <c r="F3" s="222"/>
      <c r="G3" s="223"/>
      <c r="H3" s="143"/>
      <c r="I3" s="143"/>
      <c r="J3" s="143"/>
      <c r="K3" s="89"/>
      <c r="L3" s="89"/>
      <c r="M3" s="89"/>
      <c r="N3" s="89"/>
      <c r="O3" s="89"/>
      <c r="P3" s="89"/>
      <c r="Q3" s="221" t="s">
        <v>151</v>
      </c>
      <c r="R3" s="222"/>
      <c r="S3" s="223"/>
      <c r="T3" s="89"/>
      <c r="U3" s="89"/>
      <c r="V3" s="138"/>
    </row>
    <row r="4" spans="1:46" ht="13.75" thickBot="1" x14ac:dyDescent="0.3">
      <c r="A4" s="144"/>
      <c r="B4" s="145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8"/>
    </row>
    <row r="5" spans="1:46" ht="15.05" x14ac:dyDescent="0.2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4.4" x14ac:dyDescent="0.25">
      <c r="A6" s="93" t="s">
        <v>83</v>
      </c>
      <c r="B6" s="22" t="s">
        <v>73</v>
      </c>
      <c r="C6" s="23">
        <f>AVERAGE('Pattern Design'!E29:I29)</f>
        <v>44.6</v>
      </c>
      <c r="D6" s="23">
        <f>TRUNC((AVERAGE(C8))/C6,1)</f>
        <v>1.9</v>
      </c>
      <c r="E6" s="89"/>
      <c r="F6" s="90"/>
      <c r="G6" s="94" t="s">
        <v>83</v>
      </c>
      <c r="H6" s="22" t="s">
        <v>73</v>
      </c>
      <c r="I6" s="23">
        <f>AVERAGE('Pattern Design'!E33:I33)</f>
        <v>1</v>
      </c>
      <c r="J6" s="95">
        <f>TRUNC((AVERAGE(I8))/I6, 1)</f>
        <v>1</v>
      </c>
      <c r="K6" s="89"/>
      <c r="L6" s="89"/>
      <c r="M6" s="93" t="s">
        <v>83</v>
      </c>
      <c r="N6" s="22" t="s">
        <v>73</v>
      </c>
      <c r="O6" s="87">
        <f>AVERAGE(Sheet1!D30:H30)</f>
        <v>0.24302994011976048</v>
      </c>
      <c r="P6" s="23">
        <f>TRUNC((AVERAGE(O8))/O6,1)</f>
        <v>1.9</v>
      </c>
      <c r="Q6" s="89"/>
      <c r="R6" s="90"/>
      <c r="S6" s="94" t="s">
        <v>83</v>
      </c>
      <c r="T6" s="22" t="s">
        <v>73</v>
      </c>
      <c r="U6" s="87">
        <f>AVERAGE(Sheet1!D34:H34)</f>
        <v>0</v>
      </c>
      <c r="V6" s="95" t="e">
        <f>TRUNC((AVERAGE(U8))/U6, 1)</f>
        <v>#DIV/0!</v>
      </c>
    </row>
    <row r="7" spans="1:46" ht="14.4" x14ac:dyDescent="0.25">
      <c r="A7" s="93" t="s">
        <v>82</v>
      </c>
      <c r="B7" s="22" t="s">
        <v>85</v>
      </c>
      <c r="C7" s="23">
        <f>AVERAGE('Pattern Design'!AI29:AM29)</f>
        <v>44.6</v>
      </c>
      <c r="D7" s="23">
        <f>TRUNC((AVERAGE(C8))/C7,1)</f>
        <v>1.9</v>
      </c>
      <c r="E7" s="89"/>
      <c r="F7" s="90"/>
      <c r="G7" s="94" t="s">
        <v>82</v>
      </c>
      <c r="H7" s="22" t="s">
        <v>85</v>
      </c>
      <c r="I7" s="23">
        <f>AVERAGE('Pattern Design'!AI33:AM33)</f>
        <v>1</v>
      </c>
      <c r="J7" s="95">
        <f>TRUNC((AVERAGE(I8))/I7, 1)</f>
        <v>1</v>
      </c>
      <c r="K7" s="89"/>
      <c r="L7" s="89"/>
      <c r="M7" s="93" t="s">
        <v>82</v>
      </c>
      <c r="N7" s="22" t="s">
        <v>85</v>
      </c>
      <c r="O7" s="87">
        <f>AVERAGE(Sheet1!AH30:AL30)</f>
        <v>0.24302994011976048</v>
      </c>
      <c r="P7" s="23">
        <f>TRUNC((AVERAGE(O8))/O7,1)</f>
        <v>1.9</v>
      </c>
      <c r="Q7" s="89"/>
      <c r="R7" s="90"/>
      <c r="S7" s="94" t="s">
        <v>82</v>
      </c>
      <c r="T7" s="22" t="s">
        <v>85</v>
      </c>
      <c r="U7" s="87">
        <f>AVERAGE(Sheet1!AH34:AL34)</f>
        <v>0</v>
      </c>
      <c r="V7" s="95" t="e">
        <f>TRUNC((AVERAGE(U8))/U7, 1)</f>
        <v>#DIV/0!</v>
      </c>
    </row>
    <row r="8" spans="1:46" ht="14.4" x14ac:dyDescent="0.25">
      <c r="A8" s="93" t="s">
        <v>84</v>
      </c>
      <c r="B8" s="22" t="s">
        <v>75</v>
      </c>
      <c r="C8" s="23">
        <f>AVERAGE('Pattern Design'!T29:X29)</f>
        <v>87</v>
      </c>
      <c r="D8" s="24"/>
      <c r="E8" s="89"/>
      <c r="F8" s="90"/>
      <c r="G8" s="94" t="s">
        <v>84</v>
      </c>
      <c r="H8" s="22" t="s">
        <v>81</v>
      </c>
      <c r="I8" s="23">
        <f>AVERAGE('Pattern Design'!T33:X33)</f>
        <v>1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0.47407185628742515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0</v>
      </c>
      <c r="V8" s="96"/>
    </row>
    <row r="9" spans="1:46" ht="14.4" x14ac:dyDescent="0.25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4.4" x14ac:dyDescent="0.25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4.4" x14ac:dyDescent="0.25">
      <c r="A11" s="93" t="s">
        <v>83</v>
      </c>
      <c r="B11" s="22" t="s">
        <v>73</v>
      </c>
      <c r="C11" s="23">
        <f>AVERAGE('Pattern Design'!E30:I30)</f>
        <v>32.200000000000003</v>
      </c>
      <c r="D11" s="23">
        <f>TRUNC((AVERAGE(C13))/C11, 1)</f>
        <v>2.1</v>
      </c>
      <c r="E11" s="89"/>
      <c r="F11" s="90"/>
      <c r="G11" s="94" t="s">
        <v>83</v>
      </c>
      <c r="H11" s="22" t="s">
        <v>73</v>
      </c>
      <c r="I11" s="23" t="e">
        <f>AVERAGE('Pattern Design'!E34:I34)</f>
        <v>#DIV/0!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0.12147305389221556</v>
      </c>
      <c r="P11" s="23">
        <f>TRUNC((AVERAGE(O13))/O11, 1)</f>
        <v>2.1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4.4" x14ac:dyDescent="0.25">
      <c r="A12" s="93" t="s">
        <v>82</v>
      </c>
      <c r="B12" s="22" t="s">
        <v>85</v>
      </c>
      <c r="C12" s="23">
        <f>AVERAGE('Pattern Design'!AI30:AM30)</f>
        <v>32.200000000000003</v>
      </c>
      <c r="D12" s="23">
        <f>TRUNC((AVERAGE(C13))/C12, 1)</f>
        <v>2.1</v>
      </c>
      <c r="E12" s="89"/>
      <c r="F12" s="90"/>
      <c r="G12" s="94" t="s">
        <v>82</v>
      </c>
      <c r="H12" s="22" t="s">
        <v>85</v>
      </c>
      <c r="I12" s="23" t="e">
        <f>AVERAGE('Pattern Design'!AI34:AM34)</f>
        <v>#DIV/0!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0.12147305389221556</v>
      </c>
      <c r="P12" s="23">
        <f>TRUNC((AVERAGE(O13))/O12, 1)</f>
        <v>2.1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4.4" x14ac:dyDescent="0.25">
      <c r="A13" s="93" t="s">
        <v>84</v>
      </c>
      <c r="B13" s="22" t="s">
        <v>81</v>
      </c>
      <c r="C13" s="23">
        <f>AVERAGE('Pattern Design'!T30:X30)</f>
        <v>70</v>
      </c>
      <c r="D13" s="25"/>
      <c r="E13" s="89"/>
      <c r="F13" s="90"/>
      <c r="G13" s="94" t="s">
        <v>84</v>
      </c>
      <c r="H13" s="22" t="s">
        <v>81</v>
      </c>
      <c r="I13" s="23" t="e">
        <f>AVERAGE('Pattern Design'!T34:X34)</f>
        <v>#DIV/0!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0.26407185628742513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05" x14ac:dyDescent="0.2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4.4" x14ac:dyDescent="0.25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4.4" x14ac:dyDescent="0.25">
      <c r="A16" s="93" t="s">
        <v>83</v>
      </c>
      <c r="B16" s="22" t="s">
        <v>73</v>
      </c>
      <c r="C16" s="23">
        <f>AVERAGE('Pattern Design'!E31:I31)</f>
        <v>22</v>
      </c>
      <c r="D16" s="23">
        <f>TRUNC((AVERAGE(C18))/C16,1)</f>
        <v>2.2000000000000002</v>
      </c>
      <c r="E16" s="89"/>
      <c r="F16" s="90"/>
      <c r="G16" s="94" t="s">
        <v>83</v>
      </c>
      <c r="H16" s="22" t="s">
        <v>73</v>
      </c>
      <c r="I16" s="23" t="e">
        <f>AVERAGE('Pattern Design'!E35:I35)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6.4550898203592805E-2</v>
      </c>
      <c r="P16" s="23">
        <f>TRUNC((AVERAGE(O18))/O16,1)</f>
        <v>2.2000000000000002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4.4" x14ac:dyDescent="0.25">
      <c r="A17" s="93" t="s">
        <v>82</v>
      </c>
      <c r="B17" s="22" t="s">
        <v>85</v>
      </c>
      <c r="C17" s="23">
        <f>AVERAGE('Pattern Design'!AI31:AM31)</f>
        <v>22</v>
      </c>
      <c r="D17" s="23">
        <f>TRUNC((AVERAGE(C18))/C17,1)</f>
        <v>2.2000000000000002</v>
      </c>
      <c r="E17" s="89"/>
      <c r="F17" s="90"/>
      <c r="G17" s="94" t="s">
        <v>82</v>
      </c>
      <c r="H17" s="22" t="s">
        <v>85</v>
      </c>
      <c r="I17" s="23" t="e">
        <f>AVERAGE('Pattern Design'!AI35:AM35)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6.4550898203592805E-2</v>
      </c>
      <c r="P17" s="23">
        <f>TRUNC((AVERAGE(O18))/O17,1)</f>
        <v>2.2000000000000002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4.4" x14ac:dyDescent="0.25">
      <c r="A18" s="93" t="s">
        <v>84</v>
      </c>
      <c r="B18" s="22" t="s">
        <v>81</v>
      </c>
      <c r="C18" s="23">
        <f>AVERAGE('Pattern Design'!T31:X31)</f>
        <v>50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Design'!T35:X35)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0.1467065868263473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4.4" x14ac:dyDescent="0.25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4.4" x14ac:dyDescent="0.25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4.4" x14ac:dyDescent="0.25">
      <c r="A21" s="93" t="s">
        <v>83</v>
      </c>
      <c r="B21" s="22" t="s">
        <v>73</v>
      </c>
      <c r="C21" s="23">
        <f>AVERAGE('Pattern Design'!E32:I32)</f>
        <v>14</v>
      </c>
      <c r="D21" s="23">
        <f>TRUNC((AVERAGE(C23))/C21,1)</f>
        <v>2.2000000000000002</v>
      </c>
      <c r="E21" s="12"/>
      <c r="F21" s="12"/>
      <c r="G21" s="94" t="s">
        <v>83</v>
      </c>
      <c r="H21" s="22" t="s">
        <v>73</v>
      </c>
      <c r="I21" s="23" t="e">
        <f>AVERAGE('Pattern Design'!E36:I36)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2.9341317365269466E-2</v>
      </c>
      <c r="P21" s="23">
        <f>TRUNC((AVERAGE(O23))/O21,1)</f>
        <v>2.2000000000000002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4.4" x14ac:dyDescent="0.25">
      <c r="A22" s="93" t="s">
        <v>82</v>
      </c>
      <c r="B22" s="22" t="s">
        <v>85</v>
      </c>
      <c r="C22" s="23">
        <f>AVERAGE('Pattern Design'!AI32:AM32)</f>
        <v>14</v>
      </c>
      <c r="D22" s="23">
        <f>TRUNC((AVERAGE(C23))/C22,1)</f>
        <v>2.2000000000000002</v>
      </c>
      <c r="E22" s="17"/>
      <c r="F22" s="17"/>
      <c r="G22" s="94" t="s">
        <v>82</v>
      </c>
      <c r="H22" s="22" t="s">
        <v>85</v>
      </c>
      <c r="I22" s="23" t="e">
        <f>AVERAGE('Pattern Design'!AI36:AM36)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2.9341317365269466E-2</v>
      </c>
      <c r="P22" s="23">
        <f>TRUNC((AVERAGE(O23))/O22,1)</f>
        <v>2.2000000000000002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5.05" thickBot="1" x14ac:dyDescent="0.3">
      <c r="A23" s="104" t="s">
        <v>84</v>
      </c>
      <c r="B23" s="105" t="s">
        <v>75</v>
      </c>
      <c r="C23" s="106">
        <f>AVERAGE('Pattern Design'!T32:X32)</f>
        <v>32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Design'!T36:X36)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6.706586826347305E-2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4.4" x14ac:dyDescent="0.25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8"/>
    </row>
    <row r="25" spans="1:22" ht="20.45" customHeight="1" x14ac:dyDescent="0.35">
      <c r="A25" s="224" t="s">
        <v>134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6"/>
    </row>
    <row r="26" spans="1:22" ht="26.35" customHeight="1" x14ac:dyDescent="0.25">
      <c r="A26" s="137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8"/>
    </row>
    <row r="27" spans="1:22" ht="14.4" x14ac:dyDescent="0.25">
      <c r="A27" s="137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8"/>
    </row>
    <row r="28" spans="1:22" ht="14.4" x14ac:dyDescent="0.25">
      <c r="A28" s="137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8"/>
    </row>
    <row r="29" spans="1:22" ht="14.4" x14ac:dyDescent="0.25">
      <c r="A29" s="137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8"/>
    </row>
    <row r="30" spans="1:22" ht="14.4" x14ac:dyDescent="0.25">
      <c r="A30" s="137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8"/>
    </row>
    <row r="31" spans="1:22" ht="14.4" x14ac:dyDescent="0.25">
      <c r="A31" s="137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8"/>
    </row>
    <row r="32" spans="1:22" x14ac:dyDescent="0.25">
      <c r="A32" s="137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8"/>
    </row>
    <row r="33" spans="1:22" ht="14.4" x14ac:dyDescent="0.25">
      <c r="A33" s="137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8"/>
    </row>
    <row r="34" spans="1:22" ht="14.4" x14ac:dyDescent="0.25">
      <c r="A34" s="137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8"/>
    </row>
    <row r="35" spans="1:22" ht="14.4" x14ac:dyDescent="0.25">
      <c r="A35" s="137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8"/>
    </row>
    <row r="36" spans="1:22" ht="14.4" x14ac:dyDescent="0.25">
      <c r="A36" s="137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8"/>
    </row>
    <row r="37" spans="1:22" ht="14.4" x14ac:dyDescent="0.25">
      <c r="A37" s="137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8"/>
    </row>
    <row r="38" spans="1:22" ht="14.4" x14ac:dyDescent="0.25">
      <c r="A38" s="137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8"/>
    </row>
    <row r="39" spans="1:22" ht="14.4" x14ac:dyDescent="0.25">
      <c r="A39" s="137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8"/>
    </row>
    <row r="40" spans="1:22" ht="14.4" x14ac:dyDescent="0.25">
      <c r="A40" s="137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8"/>
    </row>
    <row r="41" spans="1:22" ht="14.4" x14ac:dyDescent="0.25">
      <c r="A41" s="137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8"/>
    </row>
    <row r="42" spans="1:22" ht="14.4" x14ac:dyDescent="0.25">
      <c r="A42" s="137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8"/>
    </row>
    <row r="43" spans="1:22" x14ac:dyDescent="0.25">
      <c r="A43" s="137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8"/>
    </row>
    <row r="44" spans="1:22" x14ac:dyDescent="0.25">
      <c r="A44" s="137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8"/>
    </row>
    <row r="45" spans="1:22" x14ac:dyDescent="0.25">
      <c r="A45" s="137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8"/>
    </row>
    <row r="46" spans="1:22" x14ac:dyDescent="0.25">
      <c r="A46" s="137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8"/>
    </row>
    <row r="47" spans="1:22" x14ac:dyDescent="0.25">
      <c r="A47" s="137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8"/>
    </row>
    <row r="48" spans="1:22" x14ac:dyDescent="0.25">
      <c r="A48" s="137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8"/>
    </row>
    <row r="49" spans="1:22" x14ac:dyDescent="0.25">
      <c r="A49" s="137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8"/>
    </row>
    <row r="50" spans="1:22" x14ac:dyDescent="0.25">
      <c r="A50" s="137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8"/>
    </row>
    <row r="51" spans="1:22" x14ac:dyDescent="0.25">
      <c r="A51" s="137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8"/>
    </row>
    <row r="52" spans="1:22" ht="13.75" thickBot="1" x14ac:dyDescent="0.3">
      <c r="A52" s="137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8"/>
    </row>
    <row r="53" spans="1:22" ht="13.25" customHeight="1" x14ac:dyDescent="0.2">
      <c r="A53" s="239" t="s">
        <v>156</v>
      </c>
      <c r="B53" s="228"/>
      <c r="C53" s="228"/>
      <c r="D53" s="228"/>
      <c r="E53" s="240"/>
      <c r="F53" s="228" t="s">
        <v>155</v>
      </c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39" t="s">
        <v>157</v>
      </c>
      <c r="S53" s="228"/>
      <c r="T53" s="228"/>
      <c r="U53" s="228"/>
      <c r="V53" s="240"/>
    </row>
    <row r="54" spans="1:22" ht="13.75" customHeight="1" thickBot="1" x14ac:dyDescent="0.25">
      <c r="A54" s="241"/>
      <c r="B54" s="229"/>
      <c r="C54" s="229"/>
      <c r="D54" s="229"/>
      <c r="E54" s="242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41"/>
      <c r="S54" s="229"/>
      <c r="T54" s="229"/>
      <c r="U54" s="229"/>
      <c r="V54" s="242"/>
    </row>
    <row r="55" spans="1:22" ht="13.25" customHeight="1" x14ac:dyDescent="0.2">
      <c r="A55" s="243">
        <f>Sheet1!S39/Sheet1!D39</f>
        <v>2.0766276517922453</v>
      </c>
      <c r="B55" s="244"/>
      <c r="C55" s="244"/>
      <c r="D55" s="244"/>
      <c r="E55" s="245"/>
      <c r="F55" s="230">
        <v>1</v>
      </c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2"/>
      <c r="R55" s="243">
        <f>Sheet1!S39/Sheet1!AH39</f>
        <v>2.0766276517922462</v>
      </c>
      <c r="S55" s="244"/>
      <c r="T55" s="244"/>
      <c r="U55" s="244"/>
      <c r="V55" s="245"/>
    </row>
    <row r="56" spans="1:22" ht="13.25" customHeight="1" x14ac:dyDescent="0.2">
      <c r="A56" s="246"/>
      <c r="B56" s="247"/>
      <c r="C56" s="247"/>
      <c r="D56" s="247"/>
      <c r="E56" s="248"/>
      <c r="F56" s="233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5"/>
      <c r="R56" s="246"/>
      <c r="S56" s="247"/>
      <c r="T56" s="247"/>
      <c r="U56" s="247"/>
      <c r="V56" s="248"/>
    </row>
    <row r="57" spans="1:22" ht="13.25" customHeight="1" x14ac:dyDescent="0.2">
      <c r="A57" s="246"/>
      <c r="B57" s="247"/>
      <c r="C57" s="247"/>
      <c r="D57" s="247"/>
      <c r="E57" s="248"/>
      <c r="F57" s="233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5"/>
      <c r="R57" s="246"/>
      <c r="S57" s="247"/>
      <c r="T57" s="247"/>
      <c r="U57" s="247"/>
      <c r="V57" s="248"/>
    </row>
    <row r="58" spans="1:22" ht="13.75" customHeight="1" thickBot="1" x14ac:dyDescent="0.25">
      <c r="A58" s="249"/>
      <c r="B58" s="250"/>
      <c r="C58" s="250"/>
      <c r="D58" s="250"/>
      <c r="E58" s="251"/>
      <c r="F58" s="236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8"/>
      <c r="R58" s="249"/>
      <c r="S58" s="250"/>
      <c r="T58" s="250"/>
      <c r="U58" s="250"/>
      <c r="V58" s="251"/>
    </row>
  </sheetData>
  <sheetProtection password="C51D" sheet="1" objects="1" scenarios="1"/>
  <mergeCells count="10">
    <mergeCell ref="F55:Q58"/>
    <mergeCell ref="R53:V54"/>
    <mergeCell ref="R55:V58"/>
    <mergeCell ref="A53:E54"/>
    <mergeCell ref="A55:E58"/>
    <mergeCell ref="E3:G3"/>
    <mergeCell ref="Q3:S3"/>
    <mergeCell ref="A25:V25"/>
    <mergeCell ref="H2:P2"/>
    <mergeCell ref="F53:Q54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6"/>
    <pageSetUpPr fitToPage="1"/>
  </sheetPr>
  <dimension ref="A1:AN25"/>
  <sheetViews>
    <sheetView zoomScale="50" workbookViewId="0">
      <selection activeCell="O4" sqref="O4"/>
    </sheetView>
  </sheetViews>
  <sheetFormatPr defaultColWidth="9.125" defaultRowHeight="12.45" x14ac:dyDescent="0.2"/>
  <cols>
    <col min="1" max="1" width="9.125" style="5"/>
    <col min="2" max="40" width="6.625" style="5" customWidth="1"/>
    <col min="41" max="16384" width="9.125" style="5"/>
  </cols>
  <sheetData>
    <row r="1" spans="1:40" ht="96.05" customHeight="1" x14ac:dyDescent="0.2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5"/>
    </row>
    <row r="2" spans="1:40" ht="30.8" customHeight="1" x14ac:dyDescent="0.4">
      <c r="A2" s="166"/>
      <c r="B2" s="210" t="s">
        <v>91</v>
      </c>
      <c r="C2" s="210"/>
      <c r="D2" s="210"/>
      <c r="E2" s="210"/>
      <c r="F2" s="210"/>
      <c r="G2" s="210"/>
      <c r="H2" s="210"/>
      <c r="I2" s="210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8"/>
    </row>
    <row r="3" spans="1:40" ht="35.200000000000003" customHeight="1" x14ac:dyDescent="0.4">
      <c r="A3" s="166"/>
      <c r="B3" s="167"/>
      <c r="C3" s="167"/>
      <c r="D3" s="256" t="s">
        <v>83</v>
      </c>
      <c r="E3" s="256"/>
      <c r="F3" s="257" t="s">
        <v>84</v>
      </c>
      <c r="G3" s="257"/>
      <c r="H3" s="257" t="s">
        <v>82</v>
      </c>
      <c r="I3" s="25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8"/>
    </row>
    <row r="4" spans="1:40" s="6" customFormat="1" ht="27" customHeight="1" x14ac:dyDescent="0.4">
      <c r="A4" s="169"/>
      <c r="B4" s="254"/>
      <c r="C4" s="255"/>
      <c r="D4" s="258" t="s">
        <v>69</v>
      </c>
      <c r="E4" s="258"/>
      <c r="F4" s="259" t="s">
        <v>70</v>
      </c>
      <c r="G4" s="259"/>
      <c r="H4" s="259" t="s">
        <v>71</v>
      </c>
      <c r="I4" s="259"/>
      <c r="J4" s="170"/>
      <c r="K4" s="171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</row>
    <row r="5" spans="1:40" s="6" customFormat="1" ht="27" customHeight="1" x14ac:dyDescent="0.4">
      <c r="A5" s="169"/>
      <c r="B5" s="252" t="s">
        <v>72</v>
      </c>
      <c r="C5" s="253"/>
      <c r="D5" s="260">
        <f>TRUNC((AVERAGE('Ratio Detail'!$C$6))/'Ratio Detail'!C11,1)</f>
        <v>1.3</v>
      </c>
      <c r="E5" s="260"/>
      <c r="F5" s="260">
        <f>TRUNC((AVERAGE('Ratio Detail'!$C$8))/'Ratio Detail'!C13,1)</f>
        <v>1.2</v>
      </c>
      <c r="G5" s="260"/>
      <c r="H5" s="260">
        <f>TRUNC((AVERAGE('Ratio Detail'!$C$7))/'Ratio Detail'!C12,1)</f>
        <v>1.3</v>
      </c>
      <c r="I5" s="26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2"/>
    </row>
    <row r="6" spans="1:40" s="6" customFormat="1" ht="27" customHeight="1" x14ac:dyDescent="0.4">
      <c r="A6" s="169"/>
      <c r="B6" s="252" t="s">
        <v>74</v>
      </c>
      <c r="C6" s="253"/>
      <c r="D6" s="260">
        <f>TRUNC((AVERAGE('Ratio Detail'!$C$6))/'Ratio Detail'!C16,1)</f>
        <v>2</v>
      </c>
      <c r="E6" s="260"/>
      <c r="F6" s="260">
        <f>TRUNC((AVERAGE('Ratio Detail'!$C$8))/'Ratio Detail'!C18,1)</f>
        <v>1.7</v>
      </c>
      <c r="G6" s="260"/>
      <c r="H6" s="260">
        <f>TRUNC((AVERAGE('Ratio Detail'!$C$7))/'Ratio Detail'!C17,1)</f>
        <v>2</v>
      </c>
      <c r="I6" s="260"/>
      <c r="J6" s="170"/>
      <c r="K6" s="170"/>
      <c r="L6" s="170"/>
      <c r="M6" s="170"/>
      <c r="N6" s="170"/>
      <c r="O6" s="170"/>
      <c r="P6" s="170"/>
      <c r="Q6" s="227" t="str">
        <f>'Pattern Design'!T10</f>
        <v>MULTIANGLE</v>
      </c>
      <c r="R6" s="227"/>
      <c r="S6" s="227"/>
      <c r="T6" s="227"/>
      <c r="U6" s="227"/>
      <c r="V6" s="227"/>
      <c r="W6" s="227"/>
      <c r="X6" s="227"/>
      <c r="Y6" s="227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2"/>
    </row>
    <row r="7" spans="1:40" s="6" customFormat="1" ht="27" customHeight="1" x14ac:dyDescent="0.4">
      <c r="A7" s="169"/>
      <c r="B7" s="252" t="s">
        <v>76</v>
      </c>
      <c r="C7" s="253"/>
      <c r="D7" s="260">
        <f>TRUNC((AVERAGE('Ratio Detail'!$C$6))/'Ratio Detail'!C21,1)</f>
        <v>3.1</v>
      </c>
      <c r="E7" s="260"/>
      <c r="F7" s="260">
        <f>TRUNC((AVERAGE('Ratio Detail'!$C$8))/'Ratio Detail'!C23,1)</f>
        <v>2.7</v>
      </c>
      <c r="G7" s="260"/>
      <c r="H7" s="260">
        <f>TRUNC((AVERAGE('Ratio Detail'!$C$7))/'Ratio Detail'!C22,1)</f>
        <v>3.1</v>
      </c>
      <c r="I7" s="260"/>
      <c r="J7" s="170"/>
      <c r="K7" s="170"/>
      <c r="L7" s="170"/>
      <c r="M7" s="170"/>
      <c r="N7" s="170"/>
      <c r="O7" s="170"/>
      <c r="P7" s="170"/>
      <c r="Q7" s="227"/>
      <c r="R7" s="227"/>
      <c r="S7" s="227"/>
      <c r="T7" s="227"/>
      <c r="U7" s="227"/>
      <c r="V7" s="227"/>
      <c r="W7" s="227"/>
      <c r="X7" s="227"/>
      <c r="Y7" s="227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2"/>
    </row>
    <row r="8" spans="1:40" ht="27" customHeight="1" x14ac:dyDescent="0.4">
      <c r="A8" s="166"/>
      <c r="B8" s="252" t="s">
        <v>77</v>
      </c>
      <c r="C8" s="253"/>
      <c r="D8" s="260">
        <f>TRUNC((AVERAGE('Ratio Detail'!$C$6))/'Ratio Detail'!I6,1)</f>
        <v>44.6</v>
      </c>
      <c r="E8" s="260"/>
      <c r="F8" s="260">
        <f>TRUNC((AVERAGE('Ratio Detail'!$C$8))/'Ratio Detail'!I8,1)</f>
        <v>87</v>
      </c>
      <c r="G8" s="260"/>
      <c r="H8" s="260">
        <f>TRUNC((AVERAGE('Ratio Detail'!$C$7))/'Ratio Detail'!I7,1)</f>
        <v>44.6</v>
      </c>
      <c r="I8" s="260"/>
      <c r="J8" s="167"/>
      <c r="K8" s="167"/>
      <c r="L8" s="167"/>
      <c r="M8" s="167"/>
      <c r="N8" s="167"/>
      <c r="O8" s="167"/>
      <c r="P8" s="167"/>
      <c r="Q8" s="227"/>
      <c r="R8" s="227"/>
      <c r="S8" s="227"/>
      <c r="T8" s="227"/>
      <c r="U8" s="227"/>
      <c r="V8" s="227"/>
      <c r="W8" s="227"/>
      <c r="X8" s="227"/>
      <c r="Y8" s="22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8"/>
    </row>
    <row r="9" spans="1:40" ht="27" customHeight="1" x14ac:dyDescent="0.4">
      <c r="A9" s="166"/>
      <c r="B9" s="252" t="s">
        <v>78</v>
      </c>
      <c r="C9" s="253"/>
      <c r="D9" s="260" t="e">
        <f>TRUNC((AVERAGE('Ratio Detail'!$C$6))/'Ratio Detail'!I11,1)</f>
        <v>#DIV/0!</v>
      </c>
      <c r="E9" s="260"/>
      <c r="F9" s="260" t="e">
        <f>TRUNC((AVERAGE('Ratio Detail'!$C$8))/'Ratio Detail'!I13,1)</f>
        <v>#DIV/0!</v>
      </c>
      <c r="G9" s="260"/>
      <c r="H9" s="260" t="e">
        <f>TRUNC((AVERAGE('Ratio Detail'!$C$7))/'Ratio Detail'!I12,1)</f>
        <v>#DIV/0!</v>
      </c>
      <c r="I9" s="260"/>
      <c r="J9" s="167"/>
      <c r="K9" s="167"/>
      <c r="L9" s="167"/>
      <c r="M9" s="167"/>
      <c r="N9" s="167"/>
      <c r="O9" s="167"/>
      <c r="P9" s="167"/>
      <c r="Q9" s="227"/>
      <c r="R9" s="227"/>
      <c r="S9" s="227"/>
      <c r="T9" s="227"/>
      <c r="U9" s="227"/>
      <c r="V9" s="227"/>
      <c r="W9" s="227"/>
      <c r="X9" s="227"/>
      <c r="Y9" s="22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8"/>
    </row>
    <row r="10" spans="1:40" ht="27" customHeight="1" x14ac:dyDescent="0.4">
      <c r="A10" s="166"/>
      <c r="B10" s="252" t="s">
        <v>79</v>
      </c>
      <c r="C10" s="253"/>
      <c r="D10" s="260" t="e">
        <f>TRUNC((AVERAGE('Ratio Detail'!$C$6))/'Ratio Detail'!I16,1)</f>
        <v>#DIV/0!</v>
      </c>
      <c r="E10" s="260"/>
      <c r="F10" s="260" t="e">
        <f>TRUNC((AVERAGE('Ratio Detail'!$C$8))/'Ratio Detail'!I18,1)</f>
        <v>#DIV/0!</v>
      </c>
      <c r="G10" s="260"/>
      <c r="H10" s="260" t="e">
        <f>TRUNC((AVERAGE('Ratio Detail'!$C$7))/'Ratio Detail'!I17,1)</f>
        <v>#DIV/0!</v>
      </c>
      <c r="I10" s="260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</row>
    <row r="11" spans="1:40" ht="27" customHeight="1" x14ac:dyDescent="0.4">
      <c r="A11" s="166"/>
      <c r="B11" s="252" t="s">
        <v>80</v>
      </c>
      <c r="C11" s="253"/>
      <c r="D11" s="260" t="e">
        <f>TRUNC((AVERAGE('Ratio Detail'!$C$6))/'Ratio Detail'!I21,1)</f>
        <v>#DIV/0!</v>
      </c>
      <c r="E11" s="260"/>
      <c r="F11" s="260" t="e">
        <f>TRUNC((AVERAGE('Ratio Detail'!$C$8))/'Ratio Detail'!I23,1)</f>
        <v>#DIV/0!</v>
      </c>
      <c r="G11" s="260"/>
      <c r="H11" s="260" t="e">
        <f>TRUNC((AVERAGE('Ratio Detail'!$C$7))/'Ratio Detail'!I22,1)</f>
        <v>#DIV/0!</v>
      </c>
      <c r="I11" s="260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8"/>
    </row>
    <row r="12" spans="1:40" ht="27" customHeight="1" x14ac:dyDescent="0.2">
      <c r="A12" s="166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</row>
    <row r="13" spans="1:40" ht="27" customHeight="1" x14ac:dyDescent="0.5">
      <c r="A13" s="166"/>
      <c r="B13" s="262"/>
      <c r="C13" s="262"/>
      <c r="D13" s="262"/>
      <c r="E13" s="262"/>
      <c r="F13" s="262"/>
      <c r="G13" s="262"/>
      <c r="H13" s="262"/>
      <c r="I13" s="167"/>
      <c r="J13" s="167"/>
      <c r="K13" s="167"/>
      <c r="L13" s="167"/>
      <c r="M13" s="167"/>
      <c r="N13" s="187" t="s">
        <v>148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8"/>
    </row>
    <row r="14" spans="1:40" ht="27" customHeight="1" thickBot="1" x14ac:dyDescent="0.25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8"/>
    </row>
    <row r="15" spans="1:40" ht="27" customHeight="1" thickBot="1" x14ac:dyDescent="0.45">
      <c r="A15" s="166"/>
      <c r="B15" s="195" t="s">
        <v>15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7"/>
    </row>
    <row r="16" spans="1:40" ht="27" customHeight="1" thickBot="1" x14ac:dyDescent="0.45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4">
      <c r="A17" s="28">
        <v>2</v>
      </c>
      <c r="B17" s="37">
        <f>'Pattern Design'!C29/'Pattern Design'!C30</f>
        <v>1.2</v>
      </c>
      <c r="C17" s="38">
        <f>'Pattern Design'!D29/'Pattern Design'!D30</f>
        <v>1.2</v>
      </c>
      <c r="D17" s="38">
        <f>'Pattern Design'!E29/'Pattern Design'!E30</f>
        <v>1.2</v>
      </c>
      <c r="E17" s="38">
        <f>'Pattern Design'!F29/'Pattern Design'!F30</f>
        <v>1.2</v>
      </c>
      <c r="F17" s="38">
        <f>'Pattern Design'!G29/'Pattern Design'!G30</f>
        <v>1.2</v>
      </c>
      <c r="G17" s="38">
        <f>'Pattern Design'!H29/'Pattern Design'!H30</f>
        <v>1.6</v>
      </c>
      <c r="H17" s="38">
        <f>'Pattern Design'!I29/'Pattern Design'!I30</f>
        <v>1.6341463414634145</v>
      </c>
      <c r="I17" s="38">
        <f>'Pattern Design'!J29/'Pattern Design'!J30</f>
        <v>1.5535714285714286</v>
      </c>
      <c r="J17" s="38">
        <f>'Pattern Design'!K29/'Pattern Design'!K30</f>
        <v>1.2428571428571429</v>
      </c>
      <c r="K17" s="38">
        <f>'Pattern Design'!L29/'Pattern Design'!L30</f>
        <v>1.2428571428571429</v>
      </c>
      <c r="L17" s="38">
        <f>'Pattern Design'!M29/'Pattern Design'!M30</f>
        <v>1.2428571428571429</v>
      </c>
      <c r="M17" s="38">
        <f>'Pattern Design'!N29/'Pattern Design'!N30</f>
        <v>1.2428571428571429</v>
      </c>
      <c r="N17" s="38">
        <f>'Pattern Design'!O29/'Pattern Design'!O30</f>
        <v>1.2428571428571429</v>
      </c>
      <c r="O17" s="38">
        <f>'Pattern Design'!P29/'Pattern Design'!P30</f>
        <v>1.2428571428571429</v>
      </c>
      <c r="P17" s="38">
        <f>'Pattern Design'!Q29/'Pattern Design'!Q30</f>
        <v>1.2428571428571429</v>
      </c>
      <c r="Q17" s="38">
        <f>'Pattern Design'!R29/'Pattern Design'!R30</f>
        <v>1.2428571428571429</v>
      </c>
      <c r="R17" s="38">
        <f>'Pattern Design'!S29/'Pattern Design'!S30</f>
        <v>1.2428571428571429</v>
      </c>
      <c r="S17" s="38">
        <f>'Pattern Design'!T29/'Pattern Design'!T30</f>
        <v>1.2428571428571429</v>
      </c>
      <c r="T17" s="38">
        <f>'Pattern Design'!U29/'Pattern Design'!U30</f>
        <v>1.2428571428571429</v>
      </c>
      <c r="U17" s="38">
        <f>'Pattern Design'!V29/'Pattern Design'!V30</f>
        <v>1.2428571428571429</v>
      </c>
      <c r="V17" s="38">
        <f>'Pattern Design'!W29/'Pattern Design'!W30</f>
        <v>1.2428571428571429</v>
      </c>
      <c r="W17" s="38">
        <f>'Pattern Design'!X29/'Pattern Design'!X30</f>
        <v>1.2428571428571429</v>
      </c>
      <c r="X17" s="38">
        <f>'Pattern Design'!Y29/'Pattern Design'!Y30</f>
        <v>1.2428571428571429</v>
      </c>
      <c r="Y17" s="38">
        <f>'Pattern Design'!Z29/'Pattern Design'!Z30</f>
        <v>1.2428571428571429</v>
      </c>
      <c r="Z17" s="38">
        <f>'Pattern Design'!AA29/'Pattern Design'!AA30</f>
        <v>1.2428571428571429</v>
      </c>
      <c r="AA17" s="38">
        <f>'Pattern Design'!AB29/'Pattern Design'!AB30</f>
        <v>1.2428571428571429</v>
      </c>
      <c r="AB17" s="38">
        <f>'Pattern Design'!AC29/'Pattern Design'!AC30</f>
        <v>1.2428571428571429</v>
      </c>
      <c r="AC17" s="38">
        <f>'Pattern Design'!AD29/'Pattern Design'!AD30</f>
        <v>1.2428571428571429</v>
      </c>
      <c r="AD17" s="38">
        <f>'Pattern Design'!AE29/'Pattern Design'!AE30</f>
        <v>1.2428571428571429</v>
      </c>
      <c r="AE17" s="38">
        <f>'Pattern Design'!AF29/'Pattern Design'!AF30</f>
        <v>1.2428571428571429</v>
      </c>
      <c r="AF17" s="38">
        <f>'Pattern Design'!AG29/'Pattern Design'!AG30</f>
        <v>1.2428571428571429</v>
      </c>
      <c r="AG17" s="38">
        <f>'Pattern Design'!AH29/'Pattern Design'!AH30</f>
        <v>1.5535714285714286</v>
      </c>
      <c r="AH17" s="38">
        <f>'Pattern Design'!AI29/'Pattern Design'!AI30</f>
        <v>1.6341463414634145</v>
      </c>
      <c r="AI17" s="38">
        <f>'Pattern Design'!AJ29/'Pattern Design'!AJ30</f>
        <v>1.6</v>
      </c>
      <c r="AJ17" s="38">
        <f>'Pattern Design'!AK29/'Pattern Design'!AK30</f>
        <v>1.2</v>
      </c>
      <c r="AK17" s="38">
        <f>'Pattern Design'!AL29/'Pattern Design'!AL30</f>
        <v>1.2</v>
      </c>
      <c r="AL17" s="38">
        <f>'Pattern Design'!AM29/'Pattern Design'!AM30</f>
        <v>1.2</v>
      </c>
      <c r="AM17" s="38">
        <f>'Pattern Design'!AN29/'Pattern Design'!AN30</f>
        <v>1.2</v>
      </c>
      <c r="AN17" s="39">
        <f>'Pattern Design'!AO29/'Pattern Design'!AO30</f>
        <v>1.2</v>
      </c>
    </row>
    <row r="18" spans="1:40" ht="27" customHeight="1" x14ac:dyDescent="0.4">
      <c r="A18" s="29">
        <v>3</v>
      </c>
      <c r="B18" s="40">
        <f>'Pattern Design'!C29/'Pattern Design'!C31</f>
        <v>1.6363636363636365</v>
      </c>
      <c r="C18" s="41">
        <f>'Pattern Design'!D29/'Pattern Design'!D31</f>
        <v>1.6363636363636365</v>
      </c>
      <c r="D18" s="41">
        <f>'Pattern Design'!E29/'Pattern Design'!E31</f>
        <v>1.6363636363636365</v>
      </c>
      <c r="E18" s="41">
        <f>'Pattern Design'!F29/'Pattern Design'!F31</f>
        <v>1.6363636363636365</v>
      </c>
      <c r="F18" s="41">
        <f>'Pattern Design'!G29/'Pattern Design'!G31</f>
        <v>1.6363636363636365</v>
      </c>
      <c r="G18" s="41">
        <f>'Pattern Design'!H29/'Pattern Design'!H31</f>
        <v>2.1818181818181817</v>
      </c>
      <c r="H18" s="41">
        <f>'Pattern Design'!I29/'Pattern Design'!I31</f>
        <v>3.0454545454545454</v>
      </c>
      <c r="I18" s="41">
        <f>'Pattern Design'!J29/'Pattern Design'!J31</f>
        <v>2.9</v>
      </c>
      <c r="J18" s="41">
        <f>'Pattern Design'!K29/'Pattern Design'!K31</f>
        <v>2.0714285714285716</v>
      </c>
      <c r="K18" s="41">
        <f>'Pattern Design'!L29/'Pattern Design'!L31</f>
        <v>1.74</v>
      </c>
      <c r="L18" s="41">
        <f>'Pattern Design'!M29/'Pattern Design'!M31</f>
        <v>1.74</v>
      </c>
      <c r="M18" s="41">
        <f>'Pattern Design'!N29/'Pattern Design'!N31</f>
        <v>1.74</v>
      </c>
      <c r="N18" s="41">
        <f>'Pattern Design'!O29/'Pattern Design'!O31</f>
        <v>1.74</v>
      </c>
      <c r="O18" s="41">
        <f>'Pattern Design'!P29/'Pattern Design'!P31</f>
        <v>1.74</v>
      </c>
      <c r="P18" s="41">
        <f>'Pattern Design'!Q29/'Pattern Design'!Q31</f>
        <v>1.74</v>
      </c>
      <c r="Q18" s="41">
        <f>'Pattern Design'!R29/'Pattern Design'!R31</f>
        <v>1.74</v>
      </c>
      <c r="R18" s="41">
        <f>'Pattern Design'!S29/'Pattern Design'!S31</f>
        <v>1.74</v>
      </c>
      <c r="S18" s="41">
        <f>'Pattern Design'!T29/'Pattern Design'!T31</f>
        <v>1.74</v>
      </c>
      <c r="T18" s="41">
        <f>'Pattern Design'!U29/'Pattern Design'!U31</f>
        <v>1.74</v>
      </c>
      <c r="U18" s="41">
        <f>'Pattern Design'!V29/'Pattern Design'!V31</f>
        <v>1.74</v>
      </c>
      <c r="V18" s="41">
        <f>'Pattern Design'!W29/'Pattern Design'!W31</f>
        <v>1.74</v>
      </c>
      <c r="W18" s="41">
        <f>'Pattern Design'!X29/'Pattern Design'!X31</f>
        <v>1.74</v>
      </c>
      <c r="X18" s="41">
        <f>'Pattern Design'!Y29/'Pattern Design'!Y31</f>
        <v>1.74</v>
      </c>
      <c r="Y18" s="41">
        <f>'Pattern Design'!Z29/'Pattern Design'!Z31</f>
        <v>1.74</v>
      </c>
      <c r="Z18" s="41">
        <f>'Pattern Design'!AA29/'Pattern Design'!AA31</f>
        <v>1.74</v>
      </c>
      <c r="AA18" s="41">
        <f>'Pattern Design'!AB29/'Pattern Design'!AB31</f>
        <v>1.74</v>
      </c>
      <c r="AB18" s="41">
        <f>'Pattern Design'!AC29/'Pattern Design'!AC31</f>
        <v>1.74</v>
      </c>
      <c r="AC18" s="41">
        <f>'Pattern Design'!AD29/'Pattern Design'!AD31</f>
        <v>1.74</v>
      </c>
      <c r="AD18" s="41">
        <f>'Pattern Design'!AE29/'Pattern Design'!AE31</f>
        <v>1.74</v>
      </c>
      <c r="AE18" s="41">
        <f>'Pattern Design'!AF29/'Pattern Design'!AF31</f>
        <v>1.74</v>
      </c>
      <c r="AF18" s="41">
        <f>'Pattern Design'!AG29/'Pattern Design'!AG31</f>
        <v>2.0714285714285716</v>
      </c>
      <c r="AG18" s="41">
        <f>'Pattern Design'!AH29/'Pattern Design'!AH31</f>
        <v>2.9</v>
      </c>
      <c r="AH18" s="41">
        <f>'Pattern Design'!AI29/'Pattern Design'!AI31</f>
        <v>3.0454545454545454</v>
      </c>
      <c r="AI18" s="41">
        <f>'Pattern Design'!AJ29/'Pattern Design'!AJ31</f>
        <v>2.1818181818181817</v>
      </c>
      <c r="AJ18" s="41">
        <f>'Pattern Design'!AK29/'Pattern Design'!AK31</f>
        <v>1.6363636363636365</v>
      </c>
      <c r="AK18" s="41">
        <f>'Pattern Design'!AL29/'Pattern Design'!AL31</f>
        <v>1.6363636363636365</v>
      </c>
      <c r="AL18" s="41">
        <f>'Pattern Design'!AM29/'Pattern Design'!AM31</f>
        <v>1.6363636363636365</v>
      </c>
      <c r="AM18" s="41">
        <f>'Pattern Design'!AN29/'Pattern Design'!AN31</f>
        <v>1.6363636363636365</v>
      </c>
      <c r="AN18" s="42">
        <f>'Pattern Design'!AO29/'Pattern Design'!AO31</f>
        <v>1.6363636363636365</v>
      </c>
    </row>
    <row r="19" spans="1:40" ht="27" customHeight="1" x14ac:dyDescent="0.4">
      <c r="A19" s="29">
        <v>4</v>
      </c>
      <c r="B19" s="40">
        <f>'Pattern Design'!C29/'Pattern Design'!C32</f>
        <v>2.5714285714285716</v>
      </c>
      <c r="C19" s="41">
        <f>'Pattern Design'!D29/'Pattern Design'!D32</f>
        <v>2.5714285714285716</v>
      </c>
      <c r="D19" s="41">
        <f>'Pattern Design'!E29/'Pattern Design'!E32</f>
        <v>2.5714285714285716</v>
      </c>
      <c r="E19" s="41">
        <f>'Pattern Design'!F29/'Pattern Design'!F32</f>
        <v>2.5714285714285716</v>
      </c>
      <c r="F19" s="41">
        <f>'Pattern Design'!G29/'Pattern Design'!G32</f>
        <v>2.5714285714285716</v>
      </c>
      <c r="G19" s="41">
        <f>'Pattern Design'!H29/'Pattern Design'!H32</f>
        <v>3.4285714285714284</v>
      </c>
      <c r="H19" s="41">
        <f>'Pattern Design'!I29/'Pattern Design'!I32</f>
        <v>4.7857142857142856</v>
      </c>
      <c r="I19" s="41">
        <f>'Pattern Design'!J29/'Pattern Design'!J32</f>
        <v>6.2142857142857144</v>
      </c>
      <c r="J19" s="41">
        <f>'Pattern Design'!K29/'Pattern Design'!K32</f>
        <v>4.833333333333333</v>
      </c>
      <c r="K19" s="41">
        <f>'Pattern Design'!L29/'Pattern Design'!L32</f>
        <v>3.3461538461538463</v>
      </c>
      <c r="L19" s="41">
        <f>'Pattern Design'!M29/'Pattern Design'!M32</f>
        <v>2.71875</v>
      </c>
      <c r="M19" s="41">
        <f>'Pattern Design'!N29/'Pattern Design'!N32</f>
        <v>2.71875</v>
      </c>
      <c r="N19" s="41">
        <f>'Pattern Design'!O29/'Pattern Design'!O32</f>
        <v>2.71875</v>
      </c>
      <c r="O19" s="41">
        <f>'Pattern Design'!P29/'Pattern Design'!P32</f>
        <v>2.71875</v>
      </c>
      <c r="P19" s="41">
        <f>'Pattern Design'!Q29/'Pattern Design'!Q32</f>
        <v>2.71875</v>
      </c>
      <c r="Q19" s="41">
        <f>'Pattern Design'!R29/'Pattern Design'!R32</f>
        <v>2.71875</v>
      </c>
      <c r="R19" s="41">
        <f>'Pattern Design'!S29/'Pattern Design'!S32</f>
        <v>2.71875</v>
      </c>
      <c r="S19" s="41">
        <f>'Pattern Design'!T29/'Pattern Design'!T32</f>
        <v>2.71875</v>
      </c>
      <c r="T19" s="41">
        <f>'Pattern Design'!U29/'Pattern Design'!U32</f>
        <v>2.71875</v>
      </c>
      <c r="U19" s="41">
        <f>'Pattern Design'!V29/'Pattern Design'!V32</f>
        <v>2.71875</v>
      </c>
      <c r="V19" s="41">
        <f>'Pattern Design'!W29/'Pattern Design'!W32</f>
        <v>2.71875</v>
      </c>
      <c r="W19" s="41">
        <f>'Pattern Design'!X29/'Pattern Design'!X32</f>
        <v>2.71875</v>
      </c>
      <c r="X19" s="41">
        <f>'Pattern Design'!Y29/'Pattern Design'!Y32</f>
        <v>2.71875</v>
      </c>
      <c r="Y19" s="41">
        <f>'Pattern Design'!Z29/'Pattern Design'!Z32</f>
        <v>2.71875</v>
      </c>
      <c r="Z19" s="41">
        <f>'Pattern Design'!AA29/'Pattern Design'!AA32</f>
        <v>2.71875</v>
      </c>
      <c r="AA19" s="41">
        <f>'Pattern Design'!AB29/'Pattern Design'!AB32</f>
        <v>2.71875</v>
      </c>
      <c r="AB19" s="41">
        <f>'Pattern Design'!AC29/'Pattern Design'!AC32</f>
        <v>2.71875</v>
      </c>
      <c r="AC19" s="41">
        <f>'Pattern Design'!AD29/'Pattern Design'!AD32</f>
        <v>2.71875</v>
      </c>
      <c r="AD19" s="41">
        <f>'Pattern Design'!AE29/'Pattern Design'!AE32</f>
        <v>2.71875</v>
      </c>
      <c r="AE19" s="41">
        <f>'Pattern Design'!AF29/'Pattern Design'!AF32</f>
        <v>3.3461538461538463</v>
      </c>
      <c r="AF19" s="41">
        <f>'Pattern Design'!AG29/'Pattern Design'!AG32</f>
        <v>4.833333333333333</v>
      </c>
      <c r="AG19" s="41">
        <f>'Pattern Design'!AH29/'Pattern Design'!AH32</f>
        <v>6.2142857142857144</v>
      </c>
      <c r="AH19" s="41">
        <f>'Pattern Design'!AI29/'Pattern Design'!AI32</f>
        <v>4.7857142857142856</v>
      </c>
      <c r="AI19" s="41">
        <f>'Pattern Design'!AJ29/'Pattern Design'!AJ32</f>
        <v>3.4285714285714284</v>
      </c>
      <c r="AJ19" s="41">
        <f>'Pattern Design'!AK29/'Pattern Design'!AK32</f>
        <v>2.5714285714285716</v>
      </c>
      <c r="AK19" s="41">
        <f>'Pattern Design'!AL29/'Pattern Design'!AL32</f>
        <v>2.5714285714285716</v>
      </c>
      <c r="AL19" s="41">
        <f>'Pattern Design'!AM29/'Pattern Design'!AM32</f>
        <v>2.5714285714285716</v>
      </c>
      <c r="AM19" s="41">
        <f>'Pattern Design'!AN29/'Pattern Design'!AN32</f>
        <v>2.5714285714285716</v>
      </c>
      <c r="AN19" s="42">
        <f>'Pattern Design'!AO29/'Pattern Design'!AO32</f>
        <v>2.5714285714285716</v>
      </c>
    </row>
    <row r="20" spans="1:40" ht="27" customHeight="1" x14ac:dyDescent="0.4">
      <c r="A20" s="29">
        <v>5</v>
      </c>
      <c r="B20" s="40">
        <f>'Pattern Design'!C29/'Pattern Design'!C33</f>
        <v>36</v>
      </c>
      <c r="C20" s="41">
        <f>'Pattern Design'!D29/'Pattern Design'!D33</f>
        <v>36</v>
      </c>
      <c r="D20" s="41">
        <f>'Pattern Design'!E29/'Pattern Design'!E33</f>
        <v>36</v>
      </c>
      <c r="E20" s="41">
        <f>'Pattern Design'!F29/'Pattern Design'!F33</f>
        <v>36</v>
      </c>
      <c r="F20" s="41">
        <f>'Pattern Design'!G29/'Pattern Design'!G33</f>
        <v>36</v>
      </c>
      <c r="G20" s="41">
        <f>'Pattern Design'!H29/'Pattern Design'!H33</f>
        <v>48</v>
      </c>
      <c r="H20" s="41">
        <f>'Pattern Design'!I29/'Pattern Design'!I33</f>
        <v>67</v>
      </c>
      <c r="I20" s="41">
        <f>'Pattern Design'!J29/'Pattern Design'!J33</f>
        <v>87</v>
      </c>
      <c r="J20" s="41">
        <f>'Pattern Design'!K29/'Pattern Design'!K33</f>
        <v>87</v>
      </c>
      <c r="K20" s="41">
        <f>'Pattern Design'!L29/'Pattern Design'!L33</f>
        <v>87</v>
      </c>
      <c r="L20" s="41">
        <f>'Pattern Design'!M29/'Pattern Design'!M33</f>
        <v>87</v>
      </c>
      <c r="M20" s="41">
        <f>'Pattern Design'!N29/'Pattern Design'!N33</f>
        <v>87</v>
      </c>
      <c r="N20" s="41">
        <f>'Pattern Design'!O29/'Pattern Design'!O33</f>
        <v>87</v>
      </c>
      <c r="O20" s="41">
        <f>'Pattern Design'!P29/'Pattern Design'!P33</f>
        <v>87</v>
      </c>
      <c r="P20" s="41">
        <f>'Pattern Design'!Q29/'Pattern Design'!Q33</f>
        <v>87</v>
      </c>
      <c r="Q20" s="41">
        <f>'Pattern Design'!R29/'Pattern Design'!R33</f>
        <v>87</v>
      </c>
      <c r="R20" s="41">
        <f>'Pattern Design'!S29/'Pattern Design'!S33</f>
        <v>87</v>
      </c>
      <c r="S20" s="41">
        <f>'Pattern Design'!T29/'Pattern Design'!T33</f>
        <v>87</v>
      </c>
      <c r="T20" s="41">
        <f>'Pattern Design'!U29/'Pattern Design'!U33</f>
        <v>87</v>
      </c>
      <c r="U20" s="41">
        <f>'Pattern Design'!V29/'Pattern Design'!V33</f>
        <v>87</v>
      </c>
      <c r="V20" s="41">
        <f>'Pattern Design'!W29/'Pattern Design'!W33</f>
        <v>87</v>
      </c>
      <c r="W20" s="41">
        <f>'Pattern Design'!X29/'Pattern Design'!X33</f>
        <v>87</v>
      </c>
      <c r="X20" s="41">
        <f>'Pattern Design'!Y29/'Pattern Design'!Y33</f>
        <v>87</v>
      </c>
      <c r="Y20" s="41">
        <f>'Pattern Design'!Z29/'Pattern Design'!Z33</f>
        <v>87</v>
      </c>
      <c r="Z20" s="41">
        <f>'Pattern Design'!AA29/'Pattern Design'!AA33</f>
        <v>87</v>
      </c>
      <c r="AA20" s="41">
        <f>'Pattern Design'!AB29/'Pattern Design'!AB33</f>
        <v>87</v>
      </c>
      <c r="AB20" s="41">
        <f>'Pattern Design'!AC29/'Pattern Design'!AC33</f>
        <v>87</v>
      </c>
      <c r="AC20" s="41">
        <f>'Pattern Design'!AD29/'Pattern Design'!AD33</f>
        <v>87</v>
      </c>
      <c r="AD20" s="41">
        <f>'Pattern Design'!AE29/'Pattern Design'!AE33</f>
        <v>87</v>
      </c>
      <c r="AE20" s="41">
        <f>'Pattern Design'!AF29/'Pattern Design'!AF33</f>
        <v>87</v>
      </c>
      <c r="AF20" s="41">
        <f>'Pattern Design'!AG29/'Pattern Design'!AG33</f>
        <v>87</v>
      </c>
      <c r="AG20" s="41">
        <f>'Pattern Design'!AH29/'Pattern Design'!AH33</f>
        <v>87</v>
      </c>
      <c r="AH20" s="41">
        <f>'Pattern Design'!AI29/'Pattern Design'!AI33</f>
        <v>67</v>
      </c>
      <c r="AI20" s="41">
        <f>'Pattern Design'!AJ29/'Pattern Design'!AJ33</f>
        <v>48</v>
      </c>
      <c r="AJ20" s="41">
        <f>'Pattern Design'!AK29/'Pattern Design'!AK33</f>
        <v>36</v>
      </c>
      <c r="AK20" s="41">
        <f>'Pattern Design'!AL29/'Pattern Design'!AL33</f>
        <v>36</v>
      </c>
      <c r="AL20" s="41">
        <f>'Pattern Design'!AM29/'Pattern Design'!AM33</f>
        <v>36</v>
      </c>
      <c r="AM20" s="41">
        <f>'Pattern Design'!AN29/'Pattern Design'!AN33</f>
        <v>36</v>
      </c>
      <c r="AN20" s="42">
        <f>'Pattern Design'!AO29/'Pattern Design'!AO33</f>
        <v>36</v>
      </c>
    </row>
    <row r="21" spans="1:40" ht="27" customHeight="1" x14ac:dyDescent="0.4">
      <c r="A21" s="29">
        <v>6</v>
      </c>
      <c r="B21" s="40" t="e">
        <f>'Pattern Design'!C29/'Pattern Design'!C34</f>
        <v>#DIV/0!</v>
      </c>
      <c r="C21" s="43" t="e">
        <f>'Pattern Design'!D29/'Pattern Design'!D34</f>
        <v>#DIV/0!</v>
      </c>
      <c r="D21" s="43" t="e">
        <f>'Pattern Design'!E29/'Pattern Design'!E34</f>
        <v>#DIV/0!</v>
      </c>
      <c r="E21" s="43" t="e">
        <f>'Pattern Design'!F29/'Pattern Design'!F34</f>
        <v>#DIV/0!</v>
      </c>
      <c r="F21" s="43" t="e">
        <f>'Pattern Design'!G29/'Pattern Design'!G34</f>
        <v>#DIV/0!</v>
      </c>
      <c r="G21" s="43" t="e">
        <f>'Pattern Design'!H29/'Pattern Design'!H34</f>
        <v>#DIV/0!</v>
      </c>
      <c r="H21" s="43" t="e">
        <f>'Pattern Design'!I29/'Pattern Design'!I34</f>
        <v>#DIV/0!</v>
      </c>
      <c r="I21" s="43" t="e">
        <f>'Pattern Design'!J29/'Pattern Design'!J34</f>
        <v>#DIV/0!</v>
      </c>
      <c r="J21" s="43" t="e">
        <f>'Pattern Design'!K29/'Pattern Design'!K34</f>
        <v>#DIV/0!</v>
      </c>
      <c r="K21" s="43" t="e">
        <f>'Pattern Design'!L29/'Pattern Design'!L34</f>
        <v>#DIV/0!</v>
      </c>
      <c r="L21" s="43" t="e">
        <f>'Pattern Design'!M29/'Pattern Design'!M34</f>
        <v>#DIV/0!</v>
      </c>
      <c r="M21" s="43" t="e">
        <f>'Pattern Design'!N29/'Pattern Design'!N34</f>
        <v>#DIV/0!</v>
      </c>
      <c r="N21" s="43" t="e">
        <f>'Pattern Design'!O29/'Pattern Design'!O34</f>
        <v>#DIV/0!</v>
      </c>
      <c r="O21" s="43" t="e">
        <f>'Pattern Design'!P29/'Pattern Design'!P34</f>
        <v>#DIV/0!</v>
      </c>
      <c r="P21" s="43" t="e">
        <f>'Pattern Design'!Q29/'Pattern Design'!Q34</f>
        <v>#DIV/0!</v>
      </c>
      <c r="Q21" s="43" t="e">
        <f>'Pattern Design'!R29/'Pattern Design'!R34</f>
        <v>#DIV/0!</v>
      </c>
      <c r="R21" s="43" t="e">
        <f>'Pattern Design'!S29/'Pattern Design'!S34</f>
        <v>#DIV/0!</v>
      </c>
      <c r="S21" s="43" t="e">
        <f>'Pattern Design'!T29/'Pattern Design'!T34</f>
        <v>#DIV/0!</v>
      </c>
      <c r="T21" s="43" t="e">
        <f>'Pattern Design'!U29/'Pattern Design'!U34</f>
        <v>#DIV/0!</v>
      </c>
      <c r="U21" s="43" t="e">
        <f>'Pattern Design'!V29/'Pattern Design'!V34</f>
        <v>#DIV/0!</v>
      </c>
      <c r="V21" s="43" t="e">
        <f>'Pattern Design'!W29/'Pattern Design'!W34</f>
        <v>#DIV/0!</v>
      </c>
      <c r="W21" s="43" t="e">
        <f>'Pattern Design'!X29/'Pattern Design'!X34</f>
        <v>#DIV/0!</v>
      </c>
      <c r="X21" s="43" t="e">
        <f>'Pattern Design'!Y29/'Pattern Design'!Y34</f>
        <v>#DIV/0!</v>
      </c>
      <c r="Y21" s="43" t="e">
        <f>'Pattern Design'!Z29/'Pattern Design'!Z34</f>
        <v>#DIV/0!</v>
      </c>
      <c r="Z21" s="43" t="e">
        <f>'Pattern Design'!AA29/'Pattern Design'!AA34</f>
        <v>#DIV/0!</v>
      </c>
      <c r="AA21" s="43" t="e">
        <f>'Pattern Design'!AB29/'Pattern Design'!AB34</f>
        <v>#DIV/0!</v>
      </c>
      <c r="AB21" s="43" t="e">
        <f>'Pattern Design'!AC29/'Pattern Design'!AC34</f>
        <v>#DIV/0!</v>
      </c>
      <c r="AC21" s="43" t="e">
        <f>'Pattern Design'!AD29/'Pattern Design'!AD34</f>
        <v>#DIV/0!</v>
      </c>
      <c r="AD21" s="43" t="e">
        <f>'Pattern Design'!AE29/'Pattern Design'!AE34</f>
        <v>#DIV/0!</v>
      </c>
      <c r="AE21" s="43" t="e">
        <f>'Pattern Design'!AF29/'Pattern Design'!AF34</f>
        <v>#DIV/0!</v>
      </c>
      <c r="AF21" s="43" t="e">
        <f>'Pattern Design'!AG29/'Pattern Design'!AG34</f>
        <v>#DIV/0!</v>
      </c>
      <c r="AG21" s="43" t="e">
        <f>'Pattern Design'!AH29/'Pattern Design'!AH34</f>
        <v>#DIV/0!</v>
      </c>
      <c r="AH21" s="43" t="e">
        <f>'Pattern Design'!AI29/'Pattern Design'!AI34</f>
        <v>#DIV/0!</v>
      </c>
      <c r="AI21" s="43" t="e">
        <f>'Pattern Design'!AJ29/'Pattern Design'!AJ34</f>
        <v>#DIV/0!</v>
      </c>
      <c r="AJ21" s="43" t="e">
        <f>'Pattern Design'!AK29/'Pattern Design'!AK34</f>
        <v>#DIV/0!</v>
      </c>
      <c r="AK21" s="43" t="e">
        <f>'Pattern Design'!AL29/'Pattern Design'!AL34</f>
        <v>#DIV/0!</v>
      </c>
      <c r="AL21" s="43" t="e">
        <f>'Pattern Design'!AM29/'Pattern Design'!AM34</f>
        <v>#DIV/0!</v>
      </c>
      <c r="AM21" s="43" t="e">
        <f>'Pattern Design'!AN29/'Pattern Design'!AN34</f>
        <v>#DIV/0!</v>
      </c>
      <c r="AN21" s="44" t="e">
        <f>'Pattern Design'!AO29/'Pattern Design'!AO34</f>
        <v>#DIV/0!</v>
      </c>
    </row>
    <row r="22" spans="1:40" ht="27" customHeight="1" x14ac:dyDescent="0.4">
      <c r="A22" s="29">
        <v>7</v>
      </c>
      <c r="B22" s="40" t="e">
        <f>'Pattern Design'!C29/'Pattern Design'!C35</f>
        <v>#DIV/0!</v>
      </c>
      <c r="C22" s="43" t="e">
        <f>'Pattern Design'!D29/'Pattern Design'!D35</f>
        <v>#DIV/0!</v>
      </c>
      <c r="D22" s="43" t="e">
        <f>'Pattern Design'!E29/'Pattern Design'!E35</f>
        <v>#DIV/0!</v>
      </c>
      <c r="E22" s="43" t="e">
        <f>'Pattern Design'!F29/'Pattern Design'!F35</f>
        <v>#DIV/0!</v>
      </c>
      <c r="F22" s="43" t="e">
        <f>'Pattern Design'!G29/'Pattern Design'!G35</f>
        <v>#DIV/0!</v>
      </c>
      <c r="G22" s="43" t="e">
        <f>'Pattern Design'!H29/'Pattern Design'!H35</f>
        <v>#DIV/0!</v>
      </c>
      <c r="H22" s="43" t="e">
        <f>'Pattern Design'!I29/'Pattern Design'!I35</f>
        <v>#DIV/0!</v>
      </c>
      <c r="I22" s="43" t="e">
        <f>'Pattern Design'!J29/'Pattern Design'!J35</f>
        <v>#DIV/0!</v>
      </c>
      <c r="J22" s="43" t="e">
        <f>'Pattern Design'!K29/'Pattern Design'!K35</f>
        <v>#DIV/0!</v>
      </c>
      <c r="K22" s="43" t="e">
        <f>'Pattern Design'!L29/'Pattern Design'!L35</f>
        <v>#DIV/0!</v>
      </c>
      <c r="L22" s="43" t="e">
        <f>'Pattern Design'!M29/'Pattern Design'!M35</f>
        <v>#DIV/0!</v>
      </c>
      <c r="M22" s="43" t="e">
        <f>'Pattern Design'!N29/'Pattern Design'!N35</f>
        <v>#DIV/0!</v>
      </c>
      <c r="N22" s="43" t="e">
        <f>'Pattern Design'!O29/'Pattern Design'!O35</f>
        <v>#DIV/0!</v>
      </c>
      <c r="O22" s="43" t="e">
        <f>'Pattern Design'!P29/'Pattern Design'!P35</f>
        <v>#DIV/0!</v>
      </c>
      <c r="P22" s="43" t="e">
        <f>'Pattern Design'!Q29/'Pattern Design'!Q35</f>
        <v>#DIV/0!</v>
      </c>
      <c r="Q22" s="43" t="e">
        <f>'Pattern Design'!R29/'Pattern Design'!R35</f>
        <v>#DIV/0!</v>
      </c>
      <c r="R22" s="43" t="e">
        <f>'Pattern Design'!S29/'Pattern Design'!S35</f>
        <v>#DIV/0!</v>
      </c>
      <c r="S22" s="43" t="e">
        <f>'Pattern Design'!T29/'Pattern Design'!T35</f>
        <v>#DIV/0!</v>
      </c>
      <c r="T22" s="43" t="e">
        <f>'Pattern Design'!U29/'Pattern Design'!U35</f>
        <v>#DIV/0!</v>
      </c>
      <c r="U22" s="43" t="e">
        <f>'Pattern Design'!V29/'Pattern Design'!V35</f>
        <v>#DIV/0!</v>
      </c>
      <c r="V22" s="43" t="e">
        <f>'Pattern Design'!W29/'Pattern Design'!W35</f>
        <v>#DIV/0!</v>
      </c>
      <c r="W22" s="43" t="e">
        <f>'Pattern Design'!X29/'Pattern Design'!X35</f>
        <v>#DIV/0!</v>
      </c>
      <c r="X22" s="43" t="e">
        <f>'Pattern Design'!Y29/'Pattern Design'!Y35</f>
        <v>#DIV/0!</v>
      </c>
      <c r="Y22" s="43" t="e">
        <f>'Pattern Design'!Z29/'Pattern Design'!Z35</f>
        <v>#DIV/0!</v>
      </c>
      <c r="Z22" s="43" t="e">
        <f>'Pattern Design'!AA29/'Pattern Design'!AA35</f>
        <v>#DIV/0!</v>
      </c>
      <c r="AA22" s="43" t="e">
        <f>'Pattern Design'!AB29/'Pattern Design'!AB35</f>
        <v>#DIV/0!</v>
      </c>
      <c r="AB22" s="43" t="e">
        <f>'Pattern Design'!AC29/'Pattern Design'!AC35</f>
        <v>#DIV/0!</v>
      </c>
      <c r="AC22" s="43" t="e">
        <f>'Pattern Design'!AD29/'Pattern Design'!AD35</f>
        <v>#DIV/0!</v>
      </c>
      <c r="AD22" s="43" t="e">
        <f>'Pattern Design'!AE29/'Pattern Design'!AE35</f>
        <v>#DIV/0!</v>
      </c>
      <c r="AE22" s="43" t="e">
        <f>'Pattern Design'!AF29/'Pattern Design'!AF35</f>
        <v>#DIV/0!</v>
      </c>
      <c r="AF22" s="43" t="e">
        <f>'Pattern Design'!AG29/'Pattern Design'!AG35</f>
        <v>#DIV/0!</v>
      </c>
      <c r="AG22" s="43" t="e">
        <f>'Pattern Design'!AH29/'Pattern Design'!AH35</f>
        <v>#DIV/0!</v>
      </c>
      <c r="AH22" s="43" t="e">
        <f>'Pattern Design'!AI29/'Pattern Design'!AI35</f>
        <v>#DIV/0!</v>
      </c>
      <c r="AI22" s="43" t="e">
        <f>'Pattern Design'!AJ29/'Pattern Design'!AJ35</f>
        <v>#DIV/0!</v>
      </c>
      <c r="AJ22" s="43" t="e">
        <f>'Pattern Design'!AK29/'Pattern Design'!AK35</f>
        <v>#DIV/0!</v>
      </c>
      <c r="AK22" s="43" t="e">
        <f>'Pattern Design'!AL29/'Pattern Design'!AL35</f>
        <v>#DIV/0!</v>
      </c>
      <c r="AL22" s="43" t="e">
        <f>'Pattern Design'!AM29/'Pattern Design'!AM35</f>
        <v>#DIV/0!</v>
      </c>
      <c r="AM22" s="43" t="e">
        <f>'Pattern Design'!AN29/'Pattern Design'!AN35</f>
        <v>#DIV/0!</v>
      </c>
      <c r="AN22" s="44" t="e">
        <f>'Pattern Design'!AO29/'Pattern Design'!AO35</f>
        <v>#DIV/0!</v>
      </c>
    </row>
    <row r="23" spans="1:40" ht="27" customHeight="1" thickBot="1" x14ac:dyDescent="0.45">
      <c r="A23" s="30">
        <v>8</v>
      </c>
      <c r="B23" s="45" t="e">
        <f>'Pattern Design'!C29/'Pattern Design'!C36</f>
        <v>#DIV/0!</v>
      </c>
      <c r="C23" s="46" t="e">
        <f>'Pattern Design'!D29/'Pattern Design'!D36</f>
        <v>#DIV/0!</v>
      </c>
      <c r="D23" s="46" t="e">
        <f>'Pattern Design'!E29/'Pattern Design'!E36</f>
        <v>#DIV/0!</v>
      </c>
      <c r="E23" s="46" t="e">
        <f>'Pattern Design'!F29/'Pattern Design'!F36</f>
        <v>#DIV/0!</v>
      </c>
      <c r="F23" s="46" t="e">
        <f>'Pattern Design'!G29/'Pattern Design'!G36</f>
        <v>#DIV/0!</v>
      </c>
      <c r="G23" s="46" t="e">
        <f>'Pattern Design'!H29/'Pattern Design'!H36</f>
        <v>#DIV/0!</v>
      </c>
      <c r="H23" s="46" t="e">
        <f>'Pattern Design'!I29/'Pattern Design'!I36</f>
        <v>#DIV/0!</v>
      </c>
      <c r="I23" s="46" t="e">
        <f>'Pattern Design'!J29/'Pattern Design'!J36</f>
        <v>#DIV/0!</v>
      </c>
      <c r="J23" s="46" t="e">
        <f>'Pattern Design'!K29/'Pattern Design'!K36</f>
        <v>#DIV/0!</v>
      </c>
      <c r="K23" s="46" t="e">
        <f>'Pattern Design'!L29/'Pattern Design'!L36</f>
        <v>#DIV/0!</v>
      </c>
      <c r="L23" s="46" t="e">
        <f>'Pattern Design'!M29/'Pattern Design'!M36</f>
        <v>#DIV/0!</v>
      </c>
      <c r="M23" s="46" t="e">
        <f>'Pattern Design'!N29/'Pattern Design'!N36</f>
        <v>#DIV/0!</v>
      </c>
      <c r="N23" s="46" t="e">
        <f>'Pattern Design'!O29/'Pattern Design'!O36</f>
        <v>#DIV/0!</v>
      </c>
      <c r="O23" s="46" t="e">
        <f>'Pattern Design'!P29/'Pattern Design'!P36</f>
        <v>#DIV/0!</v>
      </c>
      <c r="P23" s="46" t="e">
        <f>'Pattern Design'!Q29/'Pattern Design'!Q36</f>
        <v>#DIV/0!</v>
      </c>
      <c r="Q23" s="46" t="e">
        <f>'Pattern Design'!R29/'Pattern Design'!R36</f>
        <v>#DIV/0!</v>
      </c>
      <c r="R23" s="46" t="e">
        <f>'Pattern Design'!S29/'Pattern Design'!S36</f>
        <v>#DIV/0!</v>
      </c>
      <c r="S23" s="46" t="e">
        <f>'Pattern Design'!T29/'Pattern Design'!T36</f>
        <v>#DIV/0!</v>
      </c>
      <c r="T23" s="46" t="e">
        <f>'Pattern Design'!U29/'Pattern Design'!U36</f>
        <v>#DIV/0!</v>
      </c>
      <c r="U23" s="46" t="e">
        <f>'Pattern Design'!V29/'Pattern Design'!V36</f>
        <v>#DIV/0!</v>
      </c>
      <c r="V23" s="46" t="e">
        <f>'Pattern Design'!W29/'Pattern Design'!W36</f>
        <v>#DIV/0!</v>
      </c>
      <c r="W23" s="46" t="e">
        <f>'Pattern Design'!X29/'Pattern Design'!X36</f>
        <v>#DIV/0!</v>
      </c>
      <c r="X23" s="46" t="e">
        <f>'Pattern Design'!Y29/'Pattern Design'!Y36</f>
        <v>#DIV/0!</v>
      </c>
      <c r="Y23" s="46" t="e">
        <f>'Pattern Design'!Z29/'Pattern Design'!Z36</f>
        <v>#DIV/0!</v>
      </c>
      <c r="Z23" s="46" t="e">
        <f>'Pattern Design'!AA29/'Pattern Design'!AA36</f>
        <v>#DIV/0!</v>
      </c>
      <c r="AA23" s="46" t="e">
        <f>'Pattern Design'!AB29/'Pattern Design'!AB36</f>
        <v>#DIV/0!</v>
      </c>
      <c r="AB23" s="46" t="e">
        <f>'Pattern Design'!AC29/'Pattern Design'!AC36</f>
        <v>#DIV/0!</v>
      </c>
      <c r="AC23" s="46" t="e">
        <f>'Pattern Design'!AD29/'Pattern Design'!AD36</f>
        <v>#DIV/0!</v>
      </c>
      <c r="AD23" s="46" t="e">
        <f>'Pattern Design'!AE29/'Pattern Design'!AE36</f>
        <v>#DIV/0!</v>
      </c>
      <c r="AE23" s="46" t="e">
        <f>'Pattern Design'!AF29/'Pattern Design'!AF36</f>
        <v>#DIV/0!</v>
      </c>
      <c r="AF23" s="46" t="e">
        <f>'Pattern Design'!AG29/'Pattern Design'!AG36</f>
        <v>#DIV/0!</v>
      </c>
      <c r="AG23" s="46" t="e">
        <f>'Pattern Design'!AH29/'Pattern Design'!AH36</f>
        <v>#DIV/0!</v>
      </c>
      <c r="AH23" s="46" t="e">
        <f>'Pattern Design'!AI29/'Pattern Design'!AI36</f>
        <v>#DIV/0!</v>
      </c>
      <c r="AI23" s="46" t="e">
        <f>'Pattern Design'!AJ29/'Pattern Design'!AJ36</f>
        <v>#DIV/0!</v>
      </c>
      <c r="AJ23" s="46" t="e">
        <f>'Pattern Design'!AK29/'Pattern Design'!AK36</f>
        <v>#DIV/0!</v>
      </c>
      <c r="AK23" s="46" t="e">
        <f>'Pattern Design'!AL29/'Pattern Design'!AL36</f>
        <v>#DIV/0!</v>
      </c>
      <c r="AL23" s="46" t="e">
        <f>'Pattern Design'!AM29/'Pattern Design'!AM36</f>
        <v>#DIV/0!</v>
      </c>
      <c r="AM23" s="46" t="e">
        <f>'Pattern Design'!AN29/'Pattern Design'!AN36</f>
        <v>#DIV/0!</v>
      </c>
      <c r="AN23" s="47" t="e">
        <f>'Pattern Design'!AO29/'Pattern Design'!AO36</f>
        <v>#DIV/0!</v>
      </c>
    </row>
    <row r="24" spans="1:40" ht="27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8"/>
    </row>
    <row r="25" spans="1:40" ht="27" customHeight="1" thickBot="1" x14ac:dyDescent="0.45">
      <c r="A25" s="261" t="s">
        <v>135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4"/>
    </row>
  </sheetData>
  <sheetProtection password="C51D" sheet="1" objects="1" scenarios="1"/>
  <mergeCells count="41"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T28" workbookViewId="0">
      <selection activeCell="S40" sqref="S40"/>
    </sheetView>
  </sheetViews>
  <sheetFormatPr defaultRowHeight="12.45" x14ac:dyDescent="0.2"/>
  <cols>
    <col min="2" max="2" width="8.875" customWidth="1"/>
    <col min="4" max="4" width="8.875" customWidth="1"/>
    <col min="43" max="43" width="9.5" bestFit="1" customWidth="1"/>
  </cols>
  <sheetData>
    <row r="2" spans="1:43" x14ac:dyDescent="0.2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">
      <c r="A3">
        <f>'Pattern Design'!G21</f>
        <v>13</v>
      </c>
      <c r="B3" s="80">
        <f>IF('Pattern Design'!C29&lt;3,0,'Pattern Design'!C29/16.7)</f>
        <v>2.1556886227544911</v>
      </c>
      <c r="C3" s="80">
        <f>IF('Pattern Design'!D29&lt;3,0,'Pattern Design'!D29/16.7)</f>
        <v>2.1556886227544911</v>
      </c>
      <c r="D3" s="80">
        <f>IF('Pattern Design'!E29&lt;3,0,'Pattern Design'!E29/16.7)</f>
        <v>2.1556886227544911</v>
      </c>
      <c r="E3" s="80">
        <f>IF('Pattern Design'!F29&lt;3,0,'Pattern Design'!F29/16.7)</f>
        <v>2.1556886227544911</v>
      </c>
      <c r="F3" s="80">
        <f>IF('Pattern Design'!G29&lt;3,0,'Pattern Design'!G29/16.7)</f>
        <v>2.1556886227544911</v>
      </c>
      <c r="G3" s="80">
        <f>IF('Pattern Design'!H29&lt;3,0,'Pattern Design'!H29/16.7)</f>
        <v>2.874251497005988</v>
      </c>
      <c r="H3" s="80">
        <f>IF('Pattern Design'!I29&lt;3,0,'Pattern Design'!I29/16.7)</f>
        <v>4.0119760479041915</v>
      </c>
      <c r="I3" s="80">
        <f>IF('Pattern Design'!J29&lt;3,0,'Pattern Design'!J29/16.7)</f>
        <v>5.2095808383233537</v>
      </c>
      <c r="J3" s="80">
        <f>IF('Pattern Design'!K29&lt;3,0,'Pattern Design'!K29/16.7)</f>
        <v>5.2095808383233537</v>
      </c>
      <c r="K3" s="80">
        <f>IF('Pattern Design'!L29&lt;3,0,'Pattern Design'!L29/16.7)</f>
        <v>5.2095808383233537</v>
      </c>
      <c r="L3" s="80">
        <f>IF('Pattern Design'!M29&lt;3,0,'Pattern Design'!M29/16.7)</f>
        <v>5.2095808383233537</v>
      </c>
      <c r="M3" s="80">
        <f>IF('Pattern Design'!N29&lt;3,0,'Pattern Design'!N29/16.7)</f>
        <v>5.2095808383233537</v>
      </c>
      <c r="N3" s="80">
        <f>IF('Pattern Design'!O29&lt;3,0,'Pattern Design'!O29/16.7)</f>
        <v>5.2095808383233537</v>
      </c>
      <c r="O3" s="80">
        <f>IF('Pattern Design'!P29&lt;3,0,'Pattern Design'!P29/16.7)</f>
        <v>5.2095808383233537</v>
      </c>
      <c r="P3" s="80">
        <f>IF('Pattern Design'!Q29&lt;3,0,'Pattern Design'!Q29/16.7)</f>
        <v>5.2095808383233537</v>
      </c>
      <c r="Q3" s="80">
        <f>IF('Pattern Design'!R29&lt;3,0,'Pattern Design'!R29/16.7)</f>
        <v>5.2095808383233537</v>
      </c>
      <c r="R3" s="80">
        <f>IF('Pattern Design'!S29&lt;3,0,'Pattern Design'!S29/16.7)</f>
        <v>5.2095808383233537</v>
      </c>
      <c r="S3" s="80">
        <f>IF('Pattern Design'!T29&lt;3,0,'Pattern Design'!T29/16.7)</f>
        <v>5.2095808383233537</v>
      </c>
      <c r="T3" s="80">
        <f>IF('Pattern Design'!U29&lt;3,0,'Pattern Design'!U29/16.7)</f>
        <v>5.2095808383233537</v>
      </c>
      <c r="U3" s="80">
        <f>IF('Pattern Design'!V29&lt;3,0,'Pattern Design'!V29/16.7)</f>
        <v>5.2095808383233537</v>
      </c>
      <c r="V3" s="80">
        <f>IF('Pattern Design'!W29&lt;3,0,'Pattern Design'!W29/16.7)</f>
        <v>5.2095808383233537</v>
      </c>
      <c r="W3" s="80">
        <f>IF('Pattern Design'!X29&lt;3,0,'Pattern Design'!X29/16.7)</f>
        <v>5.2095808383233537</v>
      </c>
      <c r="X3" s="80">
        <f>IF('Pattern Design'!Y29&lt;3,0,'Pattern Design'!Y29/16.7)</f>
        <v>5.2095808383233537</v>
      </c>
      <c r="Y3" s="80">
        <f>IF('Pattern Design'!Z29&lt;3,0,'Pattern Design'!Z29/16.7)</f>
        <v>5.2095808383233537</v>
      </c>
      <c r="Z3" s="80">
        <f>IF('Pattern Design'!AA29&lt;3,0,'Pattern Design'!AA29/16.7)</f>
        <v>5.2095808383233537</v>
      </c>
      <c r="AA3" s="80">
        <f>IF('Pattern Design'!AB29&lt;3,0,'Pattern Design'!AB29/16.7)</f>
        <v>5.2095808383233537</v>
      </c>
      <c r="AB3" s="80">
        <f>IF('Pattern Design'!AC29&lt;3,0,'Pattern Design'!AC29/16.7)</f>
        <v>5.2095808383233537</v>
      </c>
      <c r="AC3" s="80">
        <f>IF('Pattern Design'!AD29&lt;3,0,'Pattern Design'!AD29/16.7)</f>
        <v>5.2095808383233537</v>
      </c>
      <c r="AD3" s="80">
        <f>IF('Pattern Design'!AE29&lt;3,0,'Pattern Design'!AE29/16.7)</f>
        <v>5.2095808383233537</v>
      </c>
      <c r="AE3" s="80">
        <f>IF('Pattern Design'!AF29&lt;3,0,'Pattern Design'!AF29/16.7)</f>
        <v>5.2095808383233537</v>
      </c>
      <c r="AF3" s="80">
        <f>IF('Pattern Design'!AG29&lt;3,0,'Pattern Design'!AG29/16.7)</f>
        <v>5.2095808383233537</v>
      </c>
      <c r="AG3" s="80">
        <f>IF('Pattern Design'!AH29&lt;3,0,'Pattern Design'!AH29/16.7)</f>
        <v>5.2095808383233537</v>
      </c>
      <c r="AH3" s="80">
        <f>IF('Pattern Design'!AI29&lt;3,0,'Pattern Design'!AI29/16.7)</f>
        <v>4.0119760479041915</v>
      </c>
      <c r="AI3" s="80">
        <f>IF('Pattern Design'!AJ29&lt;3,0,'Pattern Design'!AJ29/16.7)</f>
        <v>2.874251497005988</v>
      </c>
      <c r="AJ3" s="80">
        <f>IF('Pattern Design'!AK29&lt;3,0,'Pattern Design'!AK29/16.7)</f>
        <v>2.1556886227544911</v>
      </c>
      <c r="AK3" s="80">
        <f>IF('Pattern Design'!AL29&lt;3,0,'Pattern Design'!AL29/16.7)</f>
        <v>2.1556886227544911</v>
      </c>
      <c r="AL3" s="80">
        <f>IF('Pattern Design'!AM29&lt;3,0,'Pattern Design'!AM29/16.7)</f>
        <v>2.1556886227544911</v>
      </c>
      <c r="AM3" s="80">
        <f>IF('Pattern Design'!AN29&lt;3,0,'Pattern Design'!AN29/16.7)</f>
        <v>2.1556886227544911</v>
      </c>
      <c r="AN3" s="80">
        <f>IF('Pattern Design'!AO29&lt;3,0,'Pattern Design'!AO29/16.7)</f>
        <v>2.1556886227544911</v>
      </c>
    </row>
    <row r="4" spans="1:43" x14ac:dyDescent="0.2">
      <c r="A4">
        <f>'Pattern Design'!K21-Sheet1!A3</f>
        <v>9</v>
      </c>
      <c r="B4" s="80">
        <f>IF('Pattern Design'!C30&lt;3,0,'Pattern Design'!C30/16.7)</f>
        <v>1.7964071856287427</v>
      </c>
      <c r="C4" s="80">
        <f>IF('Pattern Design'!D30&lt;3,0,'Pattern Design'!D30/16.7)</f>
        <v>1.7964071856287427</v>
      </c>
      <c r="D4" s="80">
        <f>IF('Pattern Design'!E30&lt;3,0,'Pattern Design'!E30/16.7)</f>
        <v>1.7964071856287427</v>
      </c>
      <c r="E4" s="80">
        <f>IF('Pattern Design'!F30&lt;3,0,'Pattern Design'!F30/16.7)</f>
        <v>1.7964071856287427</v>
      </c>
      <c r="F4" s="80">
        <f>IF('Pattern Design'!G30&lt;3,0,'Pattern Design'!G30/16.7)</f>
        <v>1.7964071856287427</v>
      </c>
      <c r="G4" s="80">
        <f>IF('Pattern Design'!H30&lt;3,0,'Pattern Design'!H30/16.7)</f>
        <v>1.7964071856287427</v>
      </c>
      <c r="H4" s="80">
        <f>IF('Pattern Design'!I30&lt;3,0,'Pattern Design'!I30/16.7)</f>
        <v>2.4550898203592815</v>
      </c>
      <c r="I4" s="80">
        <f>IF('Pattern Design'!J30&lt;3,0,'Pattern Design'!J30/16.7)</f>
        <v>3.3532934131736529</v>
      </c>
      <c r="J4" s="80">
        <f>IF('Pattern Design'!K30&lt;3,0,'Pattern Design'!K30/16.7)</f>
        <v>4.1916167664670656</v>
      </c>
      <c r="K4" s="80">
        <f>IF('Pattern Design'!L30&lt;3,0,'Pattern Design'!L30/16.7)</f>
        <v>4.1916167664670656</v>
      </c>
      <c r="L4" s="80">
        <f>IF('Pattern Design'!M30&lt;3,0,'Pattern Design'!M30/16.7)</f>
        <v>4.1916167664670656</v>
      </c>
      <c r="M4" s="80">
        <f>IF('Pattern Design'!N30&lt;3,0,'Pattern Design'!N30/16.7)</f>
        <v>4.1916167664670656</v>
      </c>
      <c r="N4" s="80">
        <f>IF('Pattern Design'!O30&lt;3,0,'Pattern Design'!O30/16.7)</f>
        <v>4.1916167664670656</v>
      </c>
      <c r="O4" s="80">
        <f>IF('Pattern Design'!P30&lt;3,0,'Pattern Design'!P30/16.7)</f>
        <v>4.1916167664670656</v>
      </c>
      <c r="P4" s="80">
        <f>IF('Pattern Design'!Q30&lt;3,0,'Pattern Design'!Q30/16.7)</f>
        <v>4.1916167664670656</v>
      </c>
      <c r="Q4" s="80">
        <f>IF('Pattern Design'!R30&lt;3,0,'Pattern Design'!R30/16.7)</f>
        <v>4.1916167664670656</v>
      </c>
      <c r="R4" s="80">
        <f>IF('Pattern Design'!S30&lt;3,0,'Pattern Design'!S30/16.7)</f>
        <v>4.1916167664670656</v>
      </c>
      <c r="S4" s="80">
        <f>IF('Pattern Design'!T30&lt;3,0,'Pattern Design'!T30/16.7)</f>
        <v>4.1916167664670656</v>
      </c>
      <c r="T4" s="80">
        <f>IF('Pattern Design'!U30&lt;3,0,'Pattern Design'!U30/16.7)</f>
        <v>4.1916167664670656</v>
      </c>
      <c r="U4" s="80">
        <f>IF('Pattern Design'!V30&lt;3,0,'Pattern Design'!V30/16.7)</f>
        <v>4.1916167664670656</v>
      </c>
      <c r="V4" s="80">
        <f>IF('Pattern Design'!W30&lt;3,0,'Pattern Design'!W30/16.7)</f>
        <v>4.1916167664670656</v>
      </c>
      <c r="W4" s="80">
        <f>IF('Pattern Design'!X30&lt;3,0,'Pattern Design'!X30/16.7)</f>
        <v>4.1916167664670656</v>
      </c>
      <c r="X4" s="80">
        <f>IF('Pattern Design'!Y30&lt;3,0,'Pattern Design'!Y30/16.7)</f>
        <v>4.1916167664670656</v>
      </c>
      <c r="Y4" s="80">
        <f>IF('Pattern Design'!Z30&lt;3,0,'Pattern Design'!Z30/16.7)</f>
        <v>4.1916167664670656</v>
      </c>
      <c r="Z4" s="80">
        <f>IF('Pattern Design'!AA30&lt;3,0,'Pattern Design'!AA30/16.7)</f>
        <v>4.1916167664670656</v>
      </c>
      <c r="AA4" s="80">
        <f>IF('Pattern Design'!AB30&lt;3,0,'Pattern Design'!AB30/16.7)</f>
        <v>4.1916167664670656</v>
      </c>
      <c r="AB4" s="80">
        <f>IF('Pattern Design'!AC30&lt;3,0,'Pattern Design'!AC30/16.7)</f>
        <v>4.1916167664670656</v>
      </c>
      <c r="AC4" s="80">
        <f>IF('Pattern Design'!AD30&lt;3,0,'Pattern Design'!AD30/16.7)</f>
        <v>4.1916167664670656</v>
      </c>
      <c r="AD4" s="80">
        <f>IF('Pattern Design'!AE30&lt;3,0,'Pattern Design'!AE30/16.7)</f>
        <v>4.1916167664670656</v>
      </c>
      <c r="AE4" s="80">
        <f>IF('Pattern Design'!AF30&lt;3,0,'Pattern Design'!AF30/16.7)</f>
        <v>4.1916167664670656</v>
      </c>
      <c r="AF4" s="80">
        <f>IF('Pattern Design'!AG30&lt;3,0,'Pattern Design'!AG30/16.7)</f>
        <v>4.1916167664670656</v>
      </c>
      <c r="AG4" s="80">
        <f>IF('Pattern Design'!AH30&lt;3,0,'Pattern Design'!AH30/16.7)</f>
        <v>3.3532934131736529</v>
      </c>
      <c r="AH4" s="80">
        <f>IF('Pattern Design'!AI30&lt;3,0,'Pattern Design'!AI30/16.7)</f>
        <v>2.4550898203592815</v>
      </c>
      <c r="AI4" s="80">
        <f>IF('Pattern Design'!AJ30&lt;3,0,'Pattern Design'!AJ30/16.7)</f>
        <v>1.7964071856287427</v>
      </c>
      <c r="AJ4" s="80">
        <f>IF('Pattern Design'!AK30&lt;3,0,'Pattern Design'!AK30/16.7)</f>
        <v>1.7964071856287427</v>
      </c>
      <c r="AK4" s="80">
        <f>IF('Pattern Design'!AL30&lt;3,0,'Pattern Design'!AL30/16.7)</f>
        <v>1.7964071856287427</v>
      </c>
      <c r="AL4" s="80">
        <f>IF('Pattern Design'!AM30&lt;3,0,'Pattern Design'!AM30/16.7)</f>
        <v>1.7964071856287427</v>
      </c>
      <c r="AM4" s="80">
        <f>IF('Pattern Design'!AN30&lt;3,0,'Pattern Design'!AN30/16.7)</f>
        <v>1.7964071856287427</v>
      </c>
      <c r="AN4" s="80">
        <f>IF('Pattern Design'!AO30&lt;3,0,'Pattern Design'!AO30/16.7)</f>
        <v>1.7964071856287427</v>
      </c>
    </row>
    <row r="5" spans="1:43" x14ac:dyDescent="0.2">
      <c r="A5">
        <f>'Pattern Design'!O21-(Sheet1!A3+Sheet1!A4)</f>
        <v>7</v>
      </c>
      <c r="B5" s="80">
        <f>IF('Pattern Design'!C31&lt;3,0,'Pattern Design'!C31/16.7)</f>
        <v>1.3173652694610778</v>
      </c>
      <c r="C5" s="80">
        <f>IF('Pattern Design'!D31&lt;3,0,'Pattern Design'!D31/16.7)</f>
        <v>1.3173652694610778</v>
      </c>
      <c r="D5" s="80">
        <f>IF('Pattern Design'!E31&lt;3,0,'Pattern Design'!E31/16.7)</f>
        <v>1.3173652694610778</v>
      </c>
      <c r="E5" s="80">
        <f>IF('Pattern Design'!F31&lt;3,0,'Pattern Design'!F31/16.7)</f>
        <v>1.3173652694610778</v>
      </c>
      <c r="F5" s="80">
        <f>IF('Pattern Design'!G31&lt;3,0,'Pattern Design'!G31/16.7)</f>
        <v>1.3173652694610778</v>
      </c>
      <c r="G5" s="80">
        <f>IF('Pattern Design'!H31&lt;3,0,'Pattern Design'!H31/16.7)</f>
        <v>1.3173652694610778</v>
      </c>
      <c r="H5" s="80">
        <f>IF('Pattern Design'!I31&lt;3,0,'Pattern Design'!I31/16.7)</f>
        <v>1.3173652694610778</v>
      </c>
      <c r="I5" s="80">
        <f>IF('Pattern Design'!J31&lt;3,0,'Pattern Design'!J31/16.7)</f>
        <v>1.7964071856287427</v>
      </c>
      <c r="J5" s="80">
        <f>IF('Pattern Design'!K31&lt;3,0,'Pattern Design'!K31/16.7)</f>
        <v>2.5149700598802398</v>
      </c>
      <c r="K5" s="80">
        <f>IF('Pattern Design'!L31&lt;3,0,'Pattern Design'!L31/16.7)</f>
        <v>2.9940119760479043</v>
      </c>
      <c r="L5" s="80">
        <f>IF('Pattern Design'!M31&lt;3,0,'Pattern Design'!M31/16.7)</f>
        <v>2.9940119760479043</v>
      </c>
      <c r="M5" s="80">
        <f>IF('Pattern Design'!N31&lt;3,0,'Pattern Design'!N31/16.7)</f>
        <v>2.9940119760479043</v>
      </c>
      <c r="N5" s="80">
        <f>IF('Pattern Design'!O31&lt;3,0,'Pattern Design'!O31/16.7)</f>
        <v>2.9940119760479043</v>
      </c>
      <c r="O5" s="80">
        <f>IF('Pattern Design'!P31&lt;3,0,'Pattern Design'!P31/16.7)</f>
        <v>2.9940119760479043</v>
      </c>
      <c r="P5" s="80">
        <f>IF('Pattern Design'!Q31&lt;3,0,'Pattern Design'!Q31/16.7)</f>
        <v>2.9940119760479043</v>
      </c>
      <c r="Q5" s="80">
        <f>IF('Pattern Design'!R31&lt;3,0,'Pattern Design'!R31/16.7)</f>
        <v>2.9940119760479043</v>
      </c>
      <c r="R5" s="80">
        <f>IF('Pattern Design'!S31&lt;3,0,'Pattern Design'!S31/16.7)</f>
        <v>2.9940119760479043</v>
      </c>
      <c r="S5" s="80">
        <f>IF('Pattern Design'!T31&lt;3,0,'Pattern Design'!T31/16.7)</f>
        <v>2.9940119760479043</v>
      </c>
      <c r="T5" s="80">
        <f>IF('Pattern Design'!U31&lt;3,0,'Pattern Design'!U31/16.7)</f>
        <v>2.9940119760479043</v>
      </c>
      <c r="U5" s="80">
        <f>IF('Pattern Design'!V31&lt;3,0,'Pattern Design'!V31/16.7)</f>
        <v>2.9940119760479043</v>
      </c>
      <c r="V5" s="80">
        <f>IF('Pattern Design'!W31&lt;3,0,'Pattern Design'!W31/16.7)</f>
        <v>2.9940119760479043</v>
      </c>
      <c r="W5" s="80">
        <f>IF('Pattern Design'!X31&lt;3,0,'Pattern Design'!X31/16.7)</f>
        <v>2.9940119760479043</v>
      </c>
      <c r="X5" s="80">
        <f>IF('Pattern Design'!Y31&lt;3,0,'Pattern Design'!Y31/16.7)</f>
        <v>2.9940119760479043</v>
      </c>
      <c r="Y5" s="80">
        <f>IF('Pattern Design'!Z31&lt;3,0,'Pattern Design'!Z31/16.7)</f>
        <v>2.9940119760479043</v>
      </c>
      <c r="Z5" s="80">
        <f>IF('Pattern Design'!AA31&lt;3,0,'Pattern Design'!AA31/16.7)</f>
        <v>2.9940119760479043</v>
      </c>
      <c r="AA5" s="80">
        <f>IF('Pattern Design'!AB31&lt;3,0,'Pattern Design'!AB31/16.7)</f>
        <v>2.9940119760479043</v>
      </c>
      <c r="AB5" s="80">
        <f>IF('Pattern Design'!AC31&lt;3,0,'Pattern Design'!AC31/16.7)</f>
        <v>2.9940119760479043</v>
      </c>
      <c r="AC5" s="80">
        <f>IF('Pattern Design'!AD31&lt;3,0,'Pattern Design'!AD31/16.7)</f>
        <v>2.9940119760479043</v>
      </c>
      <c r="AD5" s="80">
        <f>IF('Pattern Design'!AE31&lt;3,0,'Pattern Design'!AE31/16.7)</f>
        <v>2.9940119760479043</v>
      </c>
      <c r="AE5" s="80">
        <f>IF('Pattern Design'!AF31&lt;3,0,'Pattern Design'!AF31/16.7)</f>
        <v>2.9940119760479043</v>
      </c>
      <c r="AF5" s="80">
        <f>IF('Pattern Design'!AG31&lt;3,0,'Pattern Design'!AG31/16.7)</f>
        <v>2.5149700598802398</v>
      </c>
      <c r="AG5" s="80">
        <f>IF('Pattern Design'!AH31&lt;3,0,'Pattern Design'!AH31/16.7)</f>
        <v>1.7964071856287427</v>
      </c>
      <c r="AH5" s="80">
        <f>IF('Pattern Design'!AI31&lt;3,0,'Pattern Design'!AI31/16.7)</f>
        <v>1.3173652694610778</v>
      </c>
      <c r="AI5" s="80">
        <f>IF('Pattern Design'!AJ31&lt;3,0,'Pattern Design'!AJ31/16.7)</f>
        <v>1.3173652694610778</v>
      </c>
      <c r="AJ5" s="80">
        <f>IF('Pattern Design'!AK31&lt;3,0,'Pattern Design'!AK31/16.7)</f>
        <v>1.3173652694610778</v>
      </c>
      <c r="AK5" s="80">
        <f>IF('Pattern Design'!AL31&lt;3,0,'Pattern Design'!AL31/16.7)</f>
        <v>1.3173652694610778</v>
      </c>
      <c r="AL5" s="80">
        <f>IF('Pattern Design'!AM31&lt;3,0,'Pattern Design'!AM31/16.7)</f>
        <v>1.3173652694610778</v>
      </c>
      <c r="AM5" s="80">
        <f>IF('Pattern Design'!AN31&lt;3,0,'Pattern Design'!AN31/16.7)</f>
        <v>1.3173652694610778</v>
      </c>
      <c r="AN5" s="80">
        <f>IF('Pattern Design'!AO31&lt;3,0,'Pattern Design'!AO31/16.7)</f>
        <v>1.3173652694610778</v>
      </c>
    </row>
    <row r="6" spans="1:43" x14ac:dyDescent="0.2">
      <c r="A6">
        <f>'Pattern Design'!S21-(Sheet1!A3+Sheet1!A4+Sheet1!A5)</f>
        <v>5</v>
      </c>
      <c r="B6" s="80">
        <f>IF('Pattern Design'!C32&lt;3,0,'Pattern Design'!C32/16.7)</f>
        <v>0.83832335329341323</v>
      </c>
      <c r="C6" s="80">
        <f>IF('Pattern Design'!D32&lt;3,0,'Pattern Design'!D32/16.7)</f>
        <v>0.83832335329341323</v>
      </c>
      <c r="D6" s="80">
        <f>IF('Pattern Design'!E32&lt;3,0,'Pattern Design'!E32/16.7)</f>
        <v>0.83832335329341323</v>
      </c>
      <c r="E6" s="80">
        <f>IF('Pattern Design'!F32&lt;3,0,'Pattern Design'!F32/16.7)</f>
        <v>0.83832335329341323</v>
      </c>
      <c r="F6" s="80">
        <f>IF('Pattern Design'!G32&lt;3,0,'Pattern Design'!G32/16.7)</f>
        <v>0.83832335329341323</v>
      </c>
      <c r="G6" s="80">
        <f>IF('Pattern Design'!H32&lt;3,0,'Pattern Design'!H32/16.7)</f>
        <v>0.83832335329341323</v>
      </c>
      <c r="H6" s="80">
        <f>IF('Pattern Design'!I32&lt;3,0,'Pattern Design'!I32/16.7)</f>
        <v>0.83832335329341323</v>
      </c>
      <c r="I6" s="80">
        <f>IF('Pattern Design'!J32&lt;3,0,'Pattern Design'!J32/16.7)</f>
        <v>0.83832335329341323</v>
      </c>
      <c r="J6" s="80">
        <f>IF('Pattern Design'!K32&lt;3,0,'Pattern Design'!K32/16.7)</f>
        <v>1.0778443113772456</v>
      </c>
      <c r="K6" s="80">
        <f>IF('Pattern Design'!L32&lt;3,0,'Pattern Design'!L32/16.7)</f>
        <v>1.5568862275449102</v>
      </c>
      <c r="L6" s="80">
        <f>IF('Pattern Design'!M32&lt;3,0,'Pattern Design'!M32/16.7)</f>
        <v>1.9161676646706587</v>
      </c>
      <c r="M6" s="80">
        <f>IF('Pattern Design'!N32&lt;3,0,'Pattern Design'!N32/16.7)</f>
        <v>1.9161676646706587</v>
      </c>
      <c r="N6" s="80">
        <f>IF('Pattern Design'!O32&lt;3,0,'Pattern Design'!O32/16.7)</f>
        <v>1.9161676646706587</v>
      </c>
      <c r="O6" s="80">
        <f>IF('Pattern Design'!P32&lt;3,0,'Pattern Design'!P32/16.7)</f>
        <v>1.9161676646706587</v>
      </c>
      <c r="P6" s="80">
        <f>IF('Pattern Design'!Q32&lt;3,0,'Pattern Design'!Q32/16.7)</f>
        <v>1.9161676646706587</v>
      </c>
      <c r="Q6" s="80">
        <f>IF('Pattern Design'!R32&lt;3,0,'Pattern Design'!R32/16.7)</f>
        <v>1.9161676646706587</v>
      </c>
      <c r="R6" s="80">
        <f>IF('Pattern Design'!S32&lt;3,0,'Pattern Design'!S32/16.7)</f>
        <v>1.9161676646706587</v>
      </c>
      <c r="S6" s="80">
        <f>IF('Pattern Design'!T32&lt;3,0,'Pattern Design'!T32/16.7)</f>
        <v>1.9161676646706587</v>
      </c>
      <c r="T6" s="80">
        <f>IF('Pattern Design'!U32&lt;3,0,'Pattern Design'!U32/16.7)</f>
        <v>1.9161676646706587</v>
      </c>
      <c r="U6" s="80">
        <f>IF('Pattern Design'!V32&lt;3,0,'Pattern Design'!V32/16.7)</f>
        <v>1.9161676646706587</v>
      </c>
      <c r="V6" s="80">
        <f>IF('Pattern Design'!W32&lt;3,0,'Pattern Design'!W32/16.7)</f>
        <v>1.9161676646706587</v>
      </c>
      <c r="W6" s="80">
        <f>IF('Pattern Design'!X32&lt;3,0,'Pattern Design'!X32/16.7)</f>
        <v>1.9161676646706587</v>
      </c>
      <c r="X6" s="80">
        <f>IF('Pattern Design'!Y32&lt;3,0,'Pattern Design'!Y32/16.7)</f>
        <v>1.9161676646706587</v>
      </c>
      <c r="Y6" s="80">
        <f>IF('Pattern Design'!Z32&lt;3,0,'Pattern Design'!Z32/16.7)</f>
        <v>1.9161676646706587</v>
      </c>
      <c r="Z6" s="80">
        <f>IF('Pattern Design'!AA32&lt;3,0,'Pattern Design'!AA32/16.7)</f>
        <v>1.9161676646706587</v>
      </c>
      <c r="AA6" s="80">
        <f>IF('Pattern Design'!AB32&lt;3,0,'Pattern Design'!AB32/16.7)</f>
        <v>1.9161676646706587</v>
      </c>
      <c r="AB6" s="80">
        <f>IF('Pattern Design'!AC32&lt;3,0,'Pattern Design'!AC32/16.7)</f>
        <v>1.9161676646706587</v>
      </c>
      <c r="AC6" s="80">
        <f>IF('Pattern Design'!AD32&lt;3,0,'Pattern Design'!AD32/16.7)</f>
        <v>1.9161676646706587</v>
      </c>
      <c r="AD6" s="80">
        <f>IF('Pattern Design'!AE32&lt;3,0,'Pattern Design'!AE32/16.7)</f>
        <v>1.9161676646706587</v>
      </c>
      <c r="AE6" s="80">
        <f>IF('Pattern Design'!AF32&lt;3,0,'Pattern Design'!AF32/16.7)</f>
        <v>1.5568862275449102</v>
      </c>
      <c r="AF6" s="80">
        <f>IF('Pattern Design'!AG32&lt;3,0,'Pattern Design'!AG32/16.7)</f>
        <v>1.0778443113772456</v>
      </c>
      <c r="AG6" s="80">
        <f>IF('Pattern Design'!AH32&lt;3,0,'Pattern Design'!AH32/16.7)</f>
        <v>0.83832335329341323</v>
      </c>
      <c r="AH6" s="80">
        <f>IF('Pattern Design'!AI32&lt;3,0,'Pattern Design'!AI32/16.7)</f>
        <v>0.83832335329341323</v>
      </c>
      <c r="AI6" s="80">
        <f>IF('Pattern Design'!AJ32&lt;3,0,'Pattern Design'!AJ32/16.7)</f>
        <v>0.83832335329341323</v>
      </c>
      <c r="AJ6" s="80">
        <f>IF('Pattern Design'!AK32&lt;3,0,'Pattern Design'!AK32/16.7)</f>
        <v>0.83832335329341323</v>
      </c>
      <c r="AK6" s="80">
        <f>IF('Pattern Design'!AL32&lt;3,0,'Pattern Design'!AL32/16.7)</f>
        <v>0.83832335329341323</v>
      </c>
      <c r="AL6" s="80">
        <f>IF('Pattern Design'!AM32&lt;3,0,'Pattern Design'!AM32/16.7)</f>
        <v>0.83832335329341323</v>
      </c>
      <c r="AM6" s="80">
        <f>IF('Pattern Design'!AN32&lt;3,0,'Pattern Design'!AN32/16.7)</f>
        <v>0.83832335329341323</v>
      </c>
      <c r="AN6" s="80">
        <f>IF('Pattern Design'!AO32&lt;3,0,'Pattern Design'!AO32/16.7)</f>
        <v>0.83832335329341323</v>
      </c>
    </row>
    <row r="7" spans="1:43" x14ac:dyDescent="0.2">
      <c r="A7">
        <f>'Pattern Design'!W21-(Sheet1!A3+Sheet1!A4+Sheet1!A5+Sheet1!A6)</f>
        <v>7</v>
      </c>
      <c r="B7" s="80">
        <f>IF('Pattern Design'!C33&lt;3,0,'Pattern Design'!C33/16.7)</f>
        <v>0</v>
      </c>
      <c r="C7" s="80">
        <f>IF('Pattern Design'!D33&lt;3,0,'Pattern Design'!D33/16.7)</f>
        <v>0</v>
      </c>
      <c r="D7" s="80">
        <f>IF('Pattern Design'!E33&lt;3,0,'Pattern Design'!E33/16.7)</f>
        <v>0</v>
      </c>
      <c r="E7" s="80">
        <f>IF('Pattern Design'!F33&lt;3,0,'Pattern Design'!F33/16.7)</f>
        <v>0</v>
      </c>
      <c r="F7" s="80">
        <f>IF('Pattern Design'!G33&lt;3,0,'Pattern Design'!G33/16.7)</f>
        <v>0</v>
      </c>
      <c r="G7" s="80">
        <f>IF('Pattern Design'!H33&lt;3,0,'Pattern Design'!H33/16.7)</f>
        <v>0</v>
      </c>
      <c r="H7" s="80">
        <f>IF('Pattern Design'!I33&lt;3,0,'Pattern Design'!I33/16.7)</f>
        <v>0</v>
      </c>
      <c r="I7" s="80">
        <f>IF('Pattern Design'!J33&lt;3,0,'Pattern Design'!J33/16.7)</f>
        <v>0</v>
      </c>
      <c r="J7" s="80">
        <f>IF('Pattern Design'!K33&lt;3,0,'Pattern Design'!K33/16.7)</f>
        <v>0</v>
      </c>
      <c r="K7" s="80">
        <f>IF('Pattern Design'!L33&lt;3,0,'Pattern Design'!L33/16.7)</f>
        <v>0</v>
      </c>
      <c r="L7" s="80">
        <f>IF('Pattern Design'!M33&lt;3,0,'Pattern Design'!M33/16.7)</f>
        <v>0</v>
      </c>
      <c r="M7" s="80">
        <f>IF('Pattern Design'!N33&lt;3,0,'Pattern Design'!N33/16.7)</f>
        <v>0</v>
      </c>
      <c r="N7" s="80">
        <f>IF('Pattern Design'!O33&lt;3,0,'Pattern Design'!O33/16.7)</f>
        <v>0</v>
      </c>
      <c r="O7" s="80">
        <f>IF('Pattern Design'!P33&lt;3,0,'Pattern Design'!P33/16.7)</f>
        <v>0</v>
      </c>
      <c r="P7" s="80">
        <f>IF('Pattern Design'!Q33&lt;3,0,'Pattern Design'!Q33/16.7)</f>
        <v>0</v>
      </c>
      <c r="Q7" s="80">
        <f>IF('Pattern Design'!R33&lt;3,0,'Pattern Design'!R33/16.7)</f>
        <v>0</v>
      </c>
      <c r="R7" s="80">
        <f>IF('Pattern Design'!S33&lt;3,0,'Pattern Design'!S33/16.7)</f>
        <v>0</v>
      </c>
      <c r="S7" s="80">
        <f>IF('Pattern Design'!T33&lt;3,0,'Pattern Design'!T33/16.7)</f>
        <v>0</v>
      </c>
      <c r="T7" s="80">
        <f>IF('Pattern Design'!U33&lt;3,0,'Pattern Design'!U33/16.7)</f>
        <v>0</v>
      </c>
      <c r="U7" s="80">
        <f>IF('Pattern Design'!V33&lt;3,0,'Pattern Design'!V33/16.7)</f>
        <v>0</v>
      </c>
      <c r="V7" s="80">
        <f>IF('Pattern Design'!W33&lt;3,0,'Pattern Design'!W33/16.7)</f>
        <v>0</v>
      </c>
      <c r="W7" s="80">
        <f>IF('Pattern Design'!X33&lt;3,0,'Pattern Design'!X33/16.7)</f>
        <v>0</v>
      </c>
      <c r="X7" s="80">
        <f>IF('Pattern Design'!Y33&lt;3,0,'Pattern Design'!Y33/16.7)</f>
        <v>0</v>
      </c>
      <c r="Y7" s="80">
        <f>IF('Pattern Design'!Z33&lt;3,0,'Pattern Design'!Z33/16.7)</f>
        <v>0</v>
      </c>
      <c r="Z7" s="80">
        <f>IF('Pattern Design'!AA33&lt;3,0,'Pattern Design'!AA33/16.7)</f>
        <v>0</v>
      </c>
      <c r="AA7" s="80">
        <f>IF('Pattern Design'!AB33&lt;3,0,'Pattern Design'!AB33/16.7)</f>
        <v>0</v>
      </c>
      <c r="AB7" s="80">
        <f>IF('Pattern Design'!AC33&lt;3,0,'Pattern Design'!AC33/16.7)</f>
        <v>0</v>
      </c>
      <c r="AC7" s="80">
        <f>IF('Pattern Design'!AD33&lt;3,0,'Pattern Design'!AD33/16.7)</f>
        <v>0</v>
      </c>
      <c r="AD7" s="80">
        <f>IF('Pattern Design'!AE33&lt;3,0,'Pattern Design'!AE33/16.7)</f>
        <v>0</v>
      </c>
      <c r="AE7" s="80">
        <f>IF('Pattern Design'!AF33&lt;3,0,'Pattern Design'!AF33/16.7)</f>
        <v>0</v>
      </c>
      <c r="AF7" s="80">
        <f>IF('Pattern Design'!AG33&lt;3,0,'Pattern Design'!AG33/16.7)</f>
        <v>0</v>
      </c>
      <c r="AG7" s="80">
        <f>IF('Pattern Design'!AH33&lt;3,0,'Pattern Design'!AH33/16.7)</f>
        <v>0</v>
      </c>
      <c r="AH7" s="80">
        <f>IF('Pattern Design'!AI33&lt;3,0,'Pattern Design'!AI33/16.7)</f>
        <v>0</v>
      </c>
      <c r="AI7" s="80">
        <f>IF('Pattern Design'!AJ33&lt;3,0,'Pattern Design'!AJ33/16.7)</f>
        <v>0</v>
      </c>
      <c r="AJ7" s="80">
        <f>IF('Pattern Design'!AK33&lt;3,0,'Pattern Design'!AK33/16.7)</f>
        <v>0</v>
      </c>
      <c r="AK7" s="80">
        <f>IF('Pattern Design'!AL33&lt;3,0,'Pattern Design'!AL33/16.7)</f>
        <v>0</v>
      </c>
      <c r="AL7" s="80">
        <f>IF('Pattern Design'!AM33&lt;3,0,'Pattern Design'!AM33/16.7)</f>
        <v>0</v>
      </c>
      <c r="AM7" s="80">
        <f>IF('Pattern Design'!AN33&lt;3,0,'Pattern Design'!AN33/16.7)</f>
        <v>0</v>
      </c>
      <c r="AN7" s="80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-41</v>
      </c>
      <c r="B8" s="80">
        <f>IF('Pattern Design'!C34&lt;3,0,'Pattern Design'!C34/16.7)</f>
        <v>0</v>
      </c>
      <c r="C8" s="80">
        <f>IF('Pattern Design'!D34&lt;3,0,'Pattern Design'!D34/16.7)</f>
        <v>0</v>
      </c>
      <c r="D8" s="80">
        <f>IF('Pattern Design'!E34&lt;3,0,'Pattern Design'!E34/16.7)</f>
        <v>0</v>
      </c>
      <c r="E8" s="80">
        <f>IF('Pattern Design'!F34&lt;3,0,'Pattern Design'!F34/16.7)</f>
        <v>0</v>
      </c>
      <c r="F8" s="80">
        <f>IF('Pattern Design'!G34&lt;3,0,'Pattern Design'!G34/16.7)</f>
        <v>0</v>
      </c>
      <c r="G8" s="80">
        <f>IF('Pattern Design'!H34&lt;3,0,'Pattern Design'!H34/16.7)</f>
        <v>0</v>
      </c>
      <c r="H8" s="80">
        <f>IF('Pattern Design'!I34&lt;3,0,'Pattern Design'!I34/16.7)</f>
        <v>0</v>
      </c>
      <c r="I8" s="80">
        <f>IF('Pattern Design'!J34&lt;3,0,'Pattern Design'!J34/16.7)</f>
        <v>0</v>
      </c>
      <c r="J8" s="80">
        <f>IF('Pattern Design'!K34&lt;3,0,'Pattern Design'!K34/16.7)</f>
        <v>0</v>
      </c>
      <c r="K8" s="80">
        <f>IF('Pattern Design'!L34&lt;3,0,'Pattern Design'!L34/16.7)</f>
        <v>0</v>
      </c>
      <c r="L8" s="80">
        <f>IF('Pattern Design'!M34&lt;3,0,'Pattern Design'!M34/16.7)</f>
        <v>0</v>
      </c>
      <c r="M8" s="80">
        <f>IF('Pattern Design'!N34&lt;3,0,'Pattern Design'!N34/16.7)</f>
        <v>0</v>
      </c>
      <c r="N8" s="80">
        <f>IF('Pattern Design'!O34&lt;3,0,'Pattern Design'!O34/16.7)</f>
        <v>0</v>
      </c>
      <c r="O8" s="80">
        <f>IF('Pattern Design'!P34&lt;3,0,'Pattern Design'!P34/16.7)</f>
        <v>0</v>
      </c>
      <c r="P8" s="80">
        <f>IF('Pattern Design'!Q34&lt;3,0,'Pattern Design'!Q34/16.7)</f>
        <v>0</v>
      </c>
      <c r="Q8" s="80">
        <f>IF('Pattern Design'!R34&lt;3,0,'Pattern Design'!R34/16.7)</f>
        <v>0</v>
      </c>
      <c r="R8" s="80">
        <f>IF('Pattern Design'!S34&lt;3,0,'Pattern Design'!S34/16.7)</f>
        <v>0</v>
      </c>
      <c r="S8" s="80">
        <f>IF('Pattern Design'!T34&lt;3,0,'Pattern Design'!T34/16.7)</f>
        <v>0</v>
      </c>
      <c r="T8" s="80">
        <f>IF('Pattern Design'!U34&lt;3,0,'Pattern Design'!U34/16.7)</f>
        <v>0</v>
      </c>
      <c r="U8" s="80">
        <f>IF('Pattern Design'!V34&lt;3,0,'Pattern Design'!V34/16.7)</f>
        <v>0</v>
      </c>
      <c r="V8" s="80">
        <f>IF('Pattern Design'!W34&lt;3,0,'Pattern Design'!W34/16.7)</f>
        <v>0</v>
      </c>
      <c r="W8" s="80">
        <f>IF('Pattern Design'!X34&lt;3,0,'Pattern Design'!X34/16.7)</f>
        <v>0</v>
      </c>
      <c r="X8" s="80">
        <f>IF('Pattern Design'!Y34&lt;3,0,'Pattern Design'!Y34/16.7)</f>
        <v>0</v>
      </c>
      <c r="Y8" s="80">
        <f>IF('Pattern Design'!Z34&lt;3,0,'Pattern Design'!Z34/16.7)</f>
        <v>0</v>
      </c>
      <c r="Z8" s="80">
        <f>IF('Pattern Design'!AA34&lt;3,0,'Pattern Design'!AA34/16.7)</f>
        <v>0</v>
      </c>
      <c r="AA8" s="80">
        <f>IF('Pattern Design'!AB34&lt;3,0,'Pattern Design'!AB34/16.7)</f>
        <v>0</v>
      </c>
      <c r="AB8" s="80">
        <f>IF('Pattern Design'!AC34&lt;3,0,'Pattern Design'!AC34/16.7)</f>
        <v>0</v>
      </c>
      <c r="AC8" s="80">
        <f>IF('Pattern Design'!AD34&lt;3,0,'Pattern Design'!AD34/16.7)</f>
        <v>0</v>
      </c>
      <c r="AD8" s="80">
        <f>IF('Pattern Design'!AE34&lt;3,0,'Pattern Design'!AE34/16.7)</f>
        <v>0</v>
      </c>
      <c r="AE8" s="80">
        <f>IF('Pattern Design'!AF34&lt;3,0,'Pattern Design'!AF34/16.7)</f>
        <v>0</v>
      </c>
      <c r="AF8" s="80">
        <f>IF('Pattern Design'!AG34&lt;3,0,'Pattern Design'!AG34/16.7)</f>
        <v>0</v>
      </c>
      <c r="AG8" s="80">
        <f>IF('Pattern Design'!AH34&lt;3,0,'Pattern Design'!AH34/16.7)</f>
        <v>0</v>
      </c>
      <c r="AH8" s="80">
        <f>IF('Pattern Design'!AI34&lt;3,0,'Pattern Design'!AI34/16.7)</f>
        <v>0</v>
      </c>
      <c r="AI8" s="80">
        <f>IF('Pattern Design'!AJ34&lt;3,0,'Pattern Design'!AJ34/16.7)</f>
        <v>0</v>
      </c>
      <c r="AJ8" s="80">
        <f>IF('Pattern Design'!AK34&lt;3,0,'Pattern Design'!AK34/16.7)</f>
        <v>0</v>
      </c>
      <c r="AK8" s="80">
        <f>IF('Pattern Design'!AL34&lt;3,0,'Pattern Design'!AL34/16.7)</f>
        <v>0</v>
      </c>
      <c r="AL8" s="80">
        <f>IF('Pattern Design'!AM34&lt;3,0,'Pattern Design'!AM34/16.7)</f>
        <v>0</v>
      </c>
      <c r="AM8" s="80">
        <f>IF('Pattern Design'!AN34&lt;3,0,'Pattern Design'!AN34/16.7)</f>
        <v>0</v>
      </c>
      <c r="AN8" s="80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0</v>
      </c>
      <c r="B9" s="80">
        <f>IF('Pattern Design'!C35&lt;3,0,'Pattern Design'!C35/16.7)</f>
        <v>0</v>
      </c>
      <c r="C9" s="80">
        <f>IF('Pattern Design'!D35&lt;3,0,'Pattern Design'!D35/16.7)</f>
        <v>0</v>
      </c>
      <c r="D9" s="80">
        <f>IF('Pattern Design'!E35&lt;3,0,'Pattern Design'!E35/16.7)</f>
        <v>0</v>
      </c>
      <c r="E9" s="80">
        <f>IF('Pattern Design'!F35&lt;3,0,'Pattern Design'!F35/16.7)</f>
        <v>0</v>
      </c>
      <c r="F9" s="80">
        <f>IF('Pattern Design'!G35&lt;3,0,'Pattern Design'!G35/16.7)</f>
        <v>0</v>
      </c>
      <c r="G9" s="80">
        <f>IF('Pattern Design'!H35&lt;3,0,'Pattern Design'!H35/16.7)</f>
        <v>0</v>
      </c>
      <c r="H9" s="80">
        <f>IF('Pattern Design'!I35&lt;3,0,'Pattern Design'!I35/16.7)</f>
        <v>0</v>
      </c>
      <c r="I9" s="80">
        <f>IF('Pattern Design'!J35&lt;3,0,'Pattern Design'!J35/16.7)</f>
        <v>0</v>
      </c>
      <c r="J9" s="80">
        <f>IF('Pattern Design'!K35&lt;3,0,'Pattern Design'!K35/16.7)</f>
        <v>0</v>
      </c>
      <c r="K9" s="80">
        <f>IF('Pattern Design'!L35&lt;3,0,'Pattern Design'!L35/16.7)</f>
        <v>0</v>
      </c>
      <c r="L9" s="80">
        <f>IF('Pattern Design'!M35&lt;3,0,'Pattern Design'!M35/16.7)</f>
        <v>0</v>
      </c>
      <c r="M9" s="80">
        <f>IF('Pattern Design'!N35&lt;3,0,'Pattern Design'!N35/16.7)</f>
        <v>0</v>
      </c>
      <c r="N9" s="80">
        <f>IF('Pattern Design'!O35&lt;3,0,'Pattern Design'!O35/16.7)</f>
        <v>0</v>
      </c>
      <c r="O9" s="80">
        <f>IF('Pattern Design'!P35&lt;3,0,'Pattern Design'!P35/16.7)</f>
        <v>0</v>
      </c>
      <c r="P9" s="80">
        <f>IF('Pattern Design'!Q35&lt;3,0,'Pattern Design'!Q35/16.7)</f>
        <v>0</v>
      </c>
      <c r="Q9" s="80">
        <f>IF('Pattern Design'!R35&lt;3,0,'Pattern Design'!R35/16.7)</f>
        <v>0</v>
      </c>
      <c r="R9" s="80">
        <f>IF('Pattern Design'!S35&lt;3,0,'Pattern Design'!S35/16.7)</f>
        <v>0</v>
      </c>
      <c r="S9" s="80">
        <f>IF('Pattern Design'!T35&lt;3,0,'Pattern Design'!T35/16.7)</f>
        <v>0</v>
      </c>
      <c r="T9" s="80">
        <f>IF('Pattern Design'!U35&lt;3,0,'Pattern Design'!U35/16.7)</f>
        <v>0</v>
      </c>
      <c r="U9" s="80">
        <f>IF('Pattern Design'!V35&lt;3,0,'Pattern Design'!V35/16.7)</f>
        <v>0</v>
      </c>
      <c r="V9" s="80">
        <f>IF('Pattern Design'!W35&lt;3,0,'Pattern Design'!W35/16.7)</f>
        <v>0</v>
      </c>
      <c r="W9" s="80">
        <f>IF('Pattern Design'!X35&lt;3,0,'Pattern Design'!X35/16.7)</f>
        <v>0</v>
      </c>
      <c r="X9" s="80">
        <f>IF('Pattern Design'!Y35&lt;3,0,'Pattern Design'!Y35/16.7)</f>
        <v>0</v>
      </c>
      <c r="Y9" s="80">
        <f>IF('Pattern Design'!Z35&lt;3,0,'Pattern Design'!Z35/16.7)</f>
        <v>0</v>
      </c>
      <c r="Z9" s="80">
        <f>IF('Pattern Design'!AA35&lt;3,0,'Pattern Design'!AA35/16.7)</f>
        <v>0</v>
      </c>
      <c r="AA9" s="80">
        <f>IF('Pattern Design'!AB35&lt;3,0,'Pattern Design'!AB35/16.7)</f>
        <v>0</v>
      </c>
      <c r="AB9" s="80">
        <f>IF('Pattern Design'!AC35&lt;3,0,'Pattern Design'!AC35/16.7)</f>
        <v>0</v>
      </c>
      <c r="AC9" s="80">
        <f>IF('Pattern Design'!AD35&lt;3,0,'Pattern Design'!AD35/16.7)</f>
        <v>0</v>
      </c>
      <c r="AD9" s="80">
        <f>IF('Pattern Design'!AE35&lt;3,0,'Pattern Design'!AE35/16.7)</f>
        <v>0</v>
      </c>
      <c r="AE9" s="80">
        <f>IF('Pattern Design'!AF35&lt;3,0,'Pattern Design'!AF35/16.7)</f>
        <v>0</v>
      </c>
      <c r="AF9" s="80">
        <f>IF('Pattern Design'!AG35&lt;3,0,'Pattern Design'!AG35/16.7)</f>
        <v>0</v>
      </c>
      <c r="AG9" s="80">
        <f>IF('Pattern Design'!AH35&lt;3,0,'Pattern Design'!AH35/16.7)</f>
        <v>0</v>
      </c>
      <c r="AH9" s="80">
        <f>IF('Pattern Design'!AI35&lt;3,0,'Pattern Design'!AI35/16.7)</f>
        <v>0</v>
      </c>
      <c r="AI9" s="80">
        <f>IF('Pattern Design'!AJ35&lt;3,0,'Pattern Design'!AJ35/16.7)</f>
        <v>0</v>
      </c>
      <c r="AJ9" s="80">
        <f>IF('Pattern Design'!AK35&lt;3,0,'Pattern Design'!AK35/16.7)</f>
        <v>0</v>
      </c>
      <c r="AK9" s="80">
        <f>IF('Pattern Design'!AL35&lt;3,0,'Pattern Design'!AL35/16.7)</f>
        <v>0</v>
      </c>
      <c r="AL9" s="80">
        <f>IF('Pattern Design'!AM35&lt;3,0,'Pattern Design'!AM35/16.7)</f>
        <v>0</v>
      </c>
      <c r="AM9" s="80">
        <f>IF('Pattern Design'!AN35&lt;3,0,'Pattern Design'!AN35/16.7)</f>
        <v>0</v>
      </c>
      <c r="AN9" s="80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80">
        <f>IF('Pattern Design'!C36&lt;3,0,'Pattern Design'!C36/16.7)</f>
        <v>0</v>
      </c>
      <c r="C10" s="80">
        <f>IF('Pattern Design'!D36&lt;3,0,'Pattern Design'!D36/16.7)</f>
        <v>0</v>
      </c>
      <c r="D10" s="80">
        <f>IF('Pattern Design'!E36&lt;3,0,'Pattern Design'!E36/16.7)</f>
        <v>0</v>
      </c>
      <c r="E10" s="80">
        <f>IF('Pattern Design'!F36&lt;3,0,'Pattern Design'!F36/16.7)</f>
        <v>0</v>
      </c>
      <c r="F10" s="80">
        <f>IF('Pattern Design'!G36&lt;3,0,'Pattern Design'!G36/16.7)</f>
        <v>0</v>
      </c>
      <c r="G10" s="80">
        <f>IF('Pattern Design'!H36&lt;3,0,'Pattern Design'!H36/16.7)</f>
        <v>0</v>
      </c>
      <c r="H10" s="80">
        <f>IF('Pattern Design'!I36&lt;3,0,'Pattern Design'!I36/16.7)</f>
        <v>0</v>
      </c>
      <c r="I10" s="80">
        <f>IF('Pattern Design'!J36&lt;3,0,'Pattern Design'!J36/16.7)</f>
        <v>0</v>
      </c>
      <c r="J10" s="80">
        <f>IF('Pattern Design'!K36&lt;3,0,'Pattern Design'!K36/16.7)</f>
        <v>0</v>
      </c>
      <c r="K10" s="80">
        <f>IF('Pattern Design'!L36&lt;3,0,'Pattern Design'!L36/16.7)</f>
        <v>0</v>
      </c>
      <c r="L10" s="80">
        <f>IF('Pattern Design'!M36&lt;3,0,'Pattern Design'!M36/16.7)</f>
        <v>0</v>
      </c>
      <c r="M10" s="80">
        <f>IF('Pattern Design'!N36&lt;3,0,'Pattern Design'!N36/16.7)</f>
        <v>0</v>
      </c>
      <c r="N10" s="80">
        <f>IF('Pattern Design'!O36&lt;3,0,'Pattern Design'!O36/16.7)</f>
        <v>0</v>
      </c>
      <c r="O10" s="80">
        <f>IF('Pattern Design'!P36&lt;3,0,'Pattern Design'!P36/16.7)</f>
        <v>0</v>
      </c>
      <c r="P10" s="80">
        <f>IF('Pattern Design'!Q36&lt;3,0,'Pattern Design'!Q36/16.7)</f>
        <v>0</v>
      </c>
      <c r="Q10" s="80">
        <f>IF('Pattern Design'!R36&lt;3,0,'Pattern Design'!R36/16.7)</f>
        <v>0</v>
      </c>
      <c r="R10" s="80">
        <f>IF('Pattern Design'!S36&lt;3,0,'Pattern Design'!S36/16.7)</f>
        <v>0</v>
      </c>
      <c r="S10" s="80">
        <f>IF('Pattern Design'!T36&lt;3,0,'Pattern Design'!T36/16.7)</f>
        <v>0</v>
      </c>
      <c r="T10" s="80">
        <f>IF('Pattern Design'!U36&lt;3,0,'Pattern Design'!U36/16.7)</f>
        <v>0</v>
      </c>
      <c r="U10" s="80">
        <f>IF('Pattern Design'!V36&lt;3,0,'Pattern Design'!V36/16.7)</f>
        <v>0</v>
      </c>
      <c r="V10" s="80">
        <f>IF('Pattern Design'!W36&lt;3,0,'Pattern Design'!W36/16.7)</f>
        <v>0</v>
      </c>
      <c r="W10" s="80">
        <f>IF('Pattern Design'!X36&lt;3,0,'Pattern Design'!X36/16.7)</f>
        <v>0</v>
      </c>
      <c r="X10" s="80">
        <f>IF('Pattern Design'!Y36&lt;3,0,'Pattern Design'!Y36/16.7)</f>
        <v>0</v>
      </c>
      <c r="Y10" s="80">
        <f>IF('Pattern Design'!Z36&lt;3,0,'Pattern Design'!Z36/16.7)</f>
        <v>0</v>
      </c>
      <c r="Z10" s="80">
        <f>IF('Pattern Design'!AA36&lt;3,0,'Pattern Design'!AA36/16.7)</f>
        <v>0</v>
      </c>
      <c r="AA10" s="80">
        <f>IF('Pattern Design'!AB36&lt;3,0,'Pattern Design'!AB36/16.7)</f>
        <v>0</v>
      </c>
      <c r="AB10" s="80">
        <f>IF('Pattern Design'!AC36&lt;3,0,'Pattern Design'!AC36/16.7)</f>
        <v>0</v>
      </c>
      <c r="AC10" s="80">
        <f>IF('Pattern Design'!AD36&lt;3,0,'Pattern Design'!AD36/16.7)</f>
        <v>0</v>
      </c>
      <c r="AD10" s="80">
        <f>IF('Pattern Design'!AE36&lt;3,0,'Pattern Design'!AE36/16.7)</f>
        <v>0</v>
      </c>
      <c r="AE10" s="80">
        <f>IF('Pattern Design'!AF36&lt;3,0,'Pattern Design'!AF36/16.7)</f>
        <v>0</v>
      </c>
      <c r="AF10" s="80">
        <f>IF('Pattern Design'!AG36&lt;3,0,'Pattern Design'!AG36/16.7)</f>
        <v>0</v>
      </c>
      <c r="AG10" s="80">
        <f>IF('Pattern Design'!AH36&lt;3,0,'Pattern Design'!AH36/16.7)</f>
        <v>0</v>
      </c>
      <c r="AH10" s="80">
        <f>IF('Pattern Design'!AI36&lt;3,0,'Pattern Design'!AI36/16.7)</f>
        <v>0</v>
      </c>
      <c r="AI10" s="80">
        <f>IF('Pattern Design'!AJ36&lt;3,0,'Pattern Design'!AJ36/16.7)</f>
        <v>0</v>
      </c>
      <c r="AJ10" s="80">
        <f>IF('Pattern Design'!AK36&lt;3,0,'Pattern Design'!AK36/16.7)</f>
        <v>0</v>
      </c>
      <c r="AK10" s="80">
        <f>IF('Pattern Design'!AL36&lt;3,0,'Pattern Design'!AL36/16.7)</f>
        <v>0</v>
      </c>
      <c r="AL10" s="80">
        <f>IF('Pattern Design'!AM36&lt;3,0,'Pattern Design'!AM36/16.7)</f>
        <v>0</v>
      </c>
      <c r="AM10" s="80">
        <f>IF('Pattern Design'!AN36&lt;3,0,'Pattern Design'!AN36/16.7)</f>
        <v>0</v>
      </c>
      <c r="AN10" s="80">
        <f>IF('Pattern Design'!AO36&lt;3,0,'Pattern Design'!AO36/16.7)</f>
        <v>0</v>
      </c>
    </row>
    <row r="12" spans="1:43" x14ac:dyDescent="0.2">
      <c r="A12">
        <f>A3*10</f>
        <v>130</v>
      </c>
      <c r="B12">
        <f t="shared" ref="B12:B18" si="0">B3*$A12</f>
        <v>280.23952095808386</v>
      </c>
      <c r="C12">
        <f t="shared" ref="C12:AM16" si="1">C3*$A12</f>
        <v>280.23952095808386</v>
      </c>
      <c r="D12">
        <f t="shared" si="1"/>
        <v>280.23952095808386</v>
      </c>
      <c r="E12">
        <f t="shared" si="1"/>
        <v>280.23952095808386</v>
      </c>
      <c r="F12">
        <f t="shared" si="1"/>
        <v>280.23952095808386</v>
      </c>
      <c r="G12">
        <f t="shared" si="1"/>
        <v>373.65269461077844</v>
      </c>
      <c r="H12">
        <f t="shared" si="1"/>
        <v>521.55688622754485</v>
      </c>
      <c r="I12">
        <f t="shared" si="1"/>
        <v>677.24550898203597</v>
      </c>
      <c r="J12">
        <f t="shared" si="1"/>
        <v>677.24550898203597</v>
      </c>
      <c r="K12">
        <f t="shared" si="1"/>
        <v>677.24550898203597</v>
      </c>
      <c r="L12">
        <f t="shared" si="1"/>
        <v>677.24550898203597</v>
      </c>
      <c r="M12">
        <f t="shared" si="1"/>
        <v>677.24550898203597</v>
      </c>
      <c r="N12">
        <f t="shared" si="1"/>
        <v>677.24550898203597</v>
      </c>
      <c r="O12">
        <f t="shared" si="1"/>
        <v>677.24550898203597</v>
      </c>
      <c r="P12">
        <f t="shared" si="1"/>
        <v>677.24550898203597</v>
      </c>
      <c r="Q12">
        <f t="shared" si="1"/>
        <v>677.24550898203597</v>
      </c>
      <c r="R12">
        <f t="shared" si="1"/>
        <v>677.24550898203597</v>
      </c>
      <c r="S12">
        <f t="shared" si="1"/>
        <v>677.24550898203597</v>
      </c>
      <c r="T12">
        <f t="shared" si="1"/>
        <v>677.24550898203597</v>
      </c>
      <c r="U12">
        <f t="shared" si="1"/>
        <v>677.24550898203597</v>
      </c>
      <c r="V12">
        <f t="shared" si="1"/>
        <v>677.24550898203597</v>
      </c>
      <c r="W12">
        <f t="shared" si="1"/>
        <v>677.24550898203597</v>
      </c>
      <c r="X12">
        <f t="shared" si="1"/>
        <v>677.24550898203597</v>
      </c>
      <c r="Y12">
        <f t="shared" si="1"/>
        <v>677.24550898203597</v>
      </c>
      <c r="Z12">
        <f t="shared" si="1"/>
        <v>677.24550898203597</v>
      </c>
      <c r="AA12">
        <f t="shared" si="1"/>
        <v>677.24550898203597</v>
      </c>
      <c r="AB12">
        <f t="shared" si="1"/>
        <v>677.24550898203597</v>
      </c>
      <c r="AC12">
        <f t="shared" si="1"/>
        <v>677.24550898203597</v>
      </c>
      <c r="AD12">
        <f t="shared" si="1"/>
        <v>677.24550898203597</v>
      </c>
      <c r="AE12">
        <f t="shared" si="1"/>
        <v>677.24550898203597</v>
      </c>
      <c r="AF12">
        <f t="shared" si="1"/>
        <v>677.24550898203597</v>
      </c>
      <c r="AG12">
        <f t="shared" si="1"/>
        <v>677.24550898203597</v>
      </c>
      <c r="AH12">
        <f t="shared" si="1"/>
        <v>521.55688622754485</v>
      </c>
      <c r="AI12">
        <f t="shared" si="1"/>
        <v>373.65269461077844</v>
      </c>
      <c r="AJ12">
        <f t="shared" si="1"/>
        <v>280.23952095808386</v>
      </c>
      <c r="AK12">
        <f t="shared" si="1"/>
        <v>280.23952095808386</v>
      </c>
      <c r="AL12">
        <f t="shared" si="1"/>
        <v>280.23952095808386</v>
      </c>
      <c r="AM12">
        <f t="shared" si="1"/>
        <v>280.23952095808386</v>
      </c>
      <c r="AN12">
        <f t="shared" ref="AN12" si="2">AN3*$A12</f>
        <v>280.23952095808386</v>
      </c>
      <c r="AO12">
        <f>SUM(B12:AN12)</f>
        <v>21523.952095808374</v>
      </c>
      <c r="AP12">
        <f>AO12/1000</f>
        <v>21.523952095808372</v>
      </c>
      <c r="AQ12" s="80">
        <f>AP12*0.7</f>
        <v>15.066766467065859</v>
      </c>
    </row>
    <row r="13" spans="1:43" x14ac:dyDescent="0.2">
      <c r="A13">
        <f t="shared" ref="A13:A19" si="3">A4*10</f>
        <v>90</v>
      </c>
      <c r="B13">
        <f t="shared" si="0"/>
        <v>161.67664670658684</v>
      </c>
      <c r="C13">
        <f t="shared" si="1"/>
        <v>161.67664670658684</v>
      </c>
      <c r="D13">
        <f t="shared" si="1"/>
        <v>161.67664670658684</v>
      </c>
      <c r="E13">
        <f t="shared" si="1"/>
        <v>161.67664670658684</v>
      </c>
      <c r="F13">
        <f t="shared" si="1"/>
        <v>161.67664670658684</v>
      </c>
      <c r="G13">
        <f t="shared" si="1"/>
        <v>161.67664670658684</v>
      </c>
      <c r="H13">
        <f t="shared" si="1"/>
        <v>220.95808383233532</v>
      </c>
      <c r="I13">
        <f t="shared" si="1"/>
        <v>301.79640718562877</v>
      </c>
      <c r="J13">
        <f t="shared" si="1"/>
        <v>377.24550898203591</v>
      </c>
      <c r="K13">
        <f t="shared" si="1"/>
        <v>377.24550898203591</v>
      </c>
      <c r="L13">
        <f t="shared" si="1"/>
        <v>377.24550898203591</v>
      </c>
      <c r="M13">
        <f t="shared" si="1"/>
        <v>377.24550898203591</v>
      </c>
      <c r="N13">
        <f t="shared" si="1"/>
        <v>377.24550898203591</v>
      </c>
      <c r="O13">
        <f t="shared" si="1"/>
        <v>377.24550898203591</v>
      </c>
      <c r="P13">
        <f t="shared" si="1"/>
        <v>377.24550898203591</v>
      </c>
      <c r="Q13">
        <f t="shared" si="1"/>
        <v>377.24550898203591</v>
      </c>
      <c r="R13">
        <f t="shared" si="1"/>
        <v>377.24550898203591</v>
      </c>
      <c r="S13">
        <f t="shared" si="1"/>
        <v>377.24550898203591</v>
      </c>
      <c r="T13">
        <f t="shared" si="1"/>
        <v>377.24550898203591</v>
      </c>
      <c r="U13">
        <f t="shared" si="1"/>
        <v>377.24550898203591</v>
      </c>
      <c r="V13">
        <f t="shared" si="1"/>
        <v>377.24550898203591</v>
      </c>
      <c r="W13">
        <f t="shared" si="1"/>
        <v>377.24550898203591</v>
      </c>
      <c r="X13">
        <f t="shared" si="1"/>
        <v>377.24550898203591</v>
      </c>
      <c r="Y13">
        <f t="shared" si="1"/>
        <v>377.24550898203591</v>
      </c>
      <c r="Z13">
        <f t="shared" si="1"/>
        <v>377.24550898203591</v>
      </c>
      <c r="AA13">
        <f t="shared" si="1"/>
        <v>377.24550898203591</v>
      </c>
      <c r="AB13">
        <f t="shared" si="1"/>
        <v>377.24550898203591</v>
      </c>
      <c r="AC13">
        <f t="shared" si="1"/>
        <v>377.24550898203591</v>
      </c>
      <c r="AD13">
        <f t="shared" si="1"/>
        <v>377.24550898203591</v>
      </c>
      <c r="AE13">
        <f t="shared" si="1"/>
        <v>377.24550898203591</v>
      </c>
      <c r="AF13">
        <f t="shared" si="1"/>
        <v>377.24550898203591</v>
      </c>
      <c r="AG13">
        <f t="shared" si="1"/>
        <v>301.79640718562877</v>
      </c>
      <c r="AH13">
        <f t="shared" si="1"/>
        <v>220.95808383233532</v>
      </c>
      <c r="AI13">
        <f t="shared" si="1"/>
        <v>161.67664670658684</v>
      </c>
      <c r="AJ13">
        <f t="shared" si="1"/>
        <v>161.67664670658684</v>
      </c>
      <c r="AK13">
        <f t="shared" si="1"/>
        <v>161.67664670658684</v>
      </c>
      <c r="AL13">
        <f t="shared" si="1"/>
        <v>161.67664670658684</v>
      </c>
      <c r="AM13">
        <f t="shared" si="1"/>
        <v>161.67664670658684</v>
      </c>
      <c r="AN13">
        <f t="shared" ref="AN13" si="4">AN4*$A13</f>
        <v>161.67664670658684</v>
      </c>
      <c r="AO13">
        <f t="shared" ref="AO13:AO19" si="5">SUM(B13:AN13)</f>
        <v>11662.275449101793</v>
      </c>
      <c r="AP13">
        <f t="shared" ref="AP13:AP19" si="6">AO13/1000</f>
        <v>11.662275449101793</v>
      </c>
      <c r="AQ13" s="80">
        <f t="shared" ref="AQ13:AQ19" si="7">AP13*0.7</f>
        <v>8.1635928143712544</v>
      </c>
    </row>
    <row r="14" spans="1:43" x14ac:dyDescent="0.2">
      <c r="A14">
        <f t="shared" si="3"/>
        <v>70</v>
      </c>
      <c r="B14">
        <f t="shared" si="0"/>
        <v>92.215568862275447</v>
      </c>
      <c r="C14">
        <f t="shared" si="1"/>
        <v>92.215568862275447</v>
      </c>
      <c r="D14">
        <f t="shared" si="1"/>
        <v>92.215568862275447</v>
      </c>
      <c r="E14">
        <f t="shared" si="1"/>
        <v>92.215568862275447</v>
      </c>
      <c r="F14">
        <f t="shared" si="1"/>
        <v>92.215568862275447</v>
      </c>
      <c r="G14">
        <f t="shared" si="1"/>
        <v>92.215568862275447</v>
      </c>
      <c r="H14">
        <f t="shared" si="1"/>
        <v>92.215568862275447</v>
      </c>
      <c r="I14">
        <f t="shared" si="1"/>
        <v>125.74850299401199</v>
      </c>
      <c r="J14">
        <f t="shared" si="1"/>
        <v>176.04790419161679</v>
      </c>
      <c r="K14">
        <f t="shared" si="1"/>
        <v>209.5808383233533</v>
      </c>
      <c r="L14">
        <f t="shared" si="1"/>
        <v>209.5808383233533</v>
      </c>
      <c r="M14">
        <f t="shared" si="1"/>
        <v>209.5808383233533</v>
      </c>
      <c r="N14">
        <f t="shared" si="1"/>
        <v>209.5808383233533</v>
      </c>
      <c r="O14">
        <f t="shared" si="1"/>
        <v>209.5808383233533</v>
      </c>
      <c r="P14">
        <f t="shared" si="1"/>
        <v>209.5808383233533</v>
      </c>
      <c r="Q14">
        <f t="shared" si="1"/>
        <v>209.5808383233533</v>
      </c>
      <c r="R14">
        <f t="shared" si="1"/>
        <v>209.5808383233533</v>
      </c>
      <c r="S14">
        <f t="shared" si="1"/>
        <v>209.5808383233533</v>
      </c>
      <c r="T14">
        <f t="shared" si="1"/>
        <v>209.5808383233533</v>
      </c>
      <c r="U14">
        <f t="shared" si="1"/>
        <v>209.5808383233533</v>
      </c>
      <c r="V14">
        <f t="shared" si="1"/>
        <v>209.5808383233533</v>
      </c>
      <c r="W14">
        <f t="shared" si="1"/>
        <v>209.5808383233533</v>
      </c>
      <c r="X14">
        <f t="shared" si="1"/>
        <v>209.5808383233533</v>
      </c>
      <c r="Y14">
        <f t="shared" si="1"/>
        <v>209.5808383233533</v>
      </c>
      <c r="Z14">
        <f t="shared" si="1"/>
        <v>209.5808383233533</v>
      </c>
      <c r="AA14">
        <f t="shared" si="1"/>
        <v>209.5808383233533</v>
      </c>
      <c r="AB14">
        <f t="shared" si="1"/>
        <v>209.5808383233533</v>
      </c>
      <c r="AC14">
        <f t="shared" si="1"/>
        <v>209.5808383233533</v>
      </c>
      <c r="AD14">
        <f t="shared" si="1"/>
        <v>209.5808383233533</v>
      </c>
      <c r="AE14">
        <f t="shared" si="1"/>
        <v>209.5808383233533</v>
      </c>
      <c r="AF14">
        <f t="shared" si="1"/>
        <v>176.04790419161679</v>
      </c>
      <c r="AG14">
        <f t="shared" si="1"/>
        <v>125.74850299401199</v>
      </c>
      <c r="AH14">
        <f t="shared" si="1"/>
        <v>92.215568862275447</v>
      </c>
      <c r="AI14">
        <f t="shared" si="1"/>
        <v>92.215568862275447</v>
      </c>
      <c r="AJ14">
        <f t="shared" si="1"/>
        <v>92.215568862275447</v>
      </c>
      <c r="AK14">
        <f t="shared" si="1"/>
        <v>92.215568862275447</v>
      </c>
      <c r="AL14">
        <f t="shared" si="1"/>
        <v>92.215568862275447</v>
      </c>
      <c r="AM14">
        <f t="shared" si="1"/>
        <v>92.215568862275447</v>
      </c>
      <c r="AN14">
        <f t="shared" ref="AN14" si="8">AN5*$A14</f>
        <v>92.215568862275447</v>
      </c>
      <c r="AO14">
        <f t="shared" si="5"/>
        <v>6295.8083832335333</v>
      </c>
      <c r="AP14">
        <f t="shared" si="6"/>
        <v>6.295808383233533</v>
      </c>
      <c r="AQ14" s="80">
        <f t="shared" si="7"/>
        <v>4.4070658682634729</v>
      </c>
    </row>
    <row r="15" spans="1:43" x14ac:dyDescent="0.2">
      <c r="A15">
        <f t="shared" si="3"/>
        <v>50</v>
      </c>
      <c r="B15">
        <f t="shared" si="0"/>
        <v>41.91616766467066</v>
      </c>
      <c r="C15">
        <f t="shared" si="1"/>
        <v>41.91616766467066</v>
      </c>
      <c r="D15">
        <f t="shared" si="1"/>
        <v>41.91616766467066</v>
      </c>
      <c r="E15">
        <f t="shared" si="1"/>
        <v>41.91616766467066</v>
      </c>
      <c r="F15">
        <f t="shared" si="1"/>
        <v>41.91616766467066</v>
      </c>
      <c r="G15">
        <f t="shared" si="1"/>
        <v>41.91616766467066</v>
      </c>
      <c r="H15">
        <f t="shared" si="1"/>
        <v>41.91616766467066</v>
      </c>
      <c r="I15">
        <f t="shared" si="1"/>
        <v>41.91616766467066</v>
      </c>
      <c r="J15">
        <f t="shared" si="1"/>
        <v>53.892215568862277</v>
      </c>
      <c r="K15">
        <f t="shared" si="1"/>
        <v>77.844311377245518</v>
      </c>
      <c r="L15">
        <f t="shared" si="1"/>
        <v>95.808383233532936</v>
      </c>
      <c r="M15">
        <f t="shared" si="1"/>
        <v>95.808383233532936</v>
      </c>
      <c r="N15">
        <f t="shared" si="1"/>
        <v>95.808383233532936</v>
      </c>
      <c r="O15">
        <f t="shared" si="1"/>
        <v>95.808383233532936</v>
      </c>
      <c r="P15">
        <f t="shared" si="1"/>
        <v>95.808383233532936</v>
      </c>
      <c r="Q15">
        <f t="shared" si="1"/>
        <v>95.808383233532936</v>
      </c>
      <c r="R15">
        <f t="shared" si="1"/>
        <v>95.808383233532936</v>
      </c>
      <c r="S15">
        <f t="shared" si="1"/>
        <v>95.808383233532936</v>
      </c>
      <c r="T15">
        <f t="shared" si="1"/>
        <v>95.808383233532936</v>
      </c>
      <c r="U15">
        <f t="shared" si="1"/>
        <v>95.808383233532936</v>
      </c>
      <c r="V15">
        <f t="shared" si="1"/>
        <v>95.808383233532936</v>
      </c>
      <c r="W15">
        <f t="shared" si="1"/>
        <v>95.808383233532936</v>
      </c>
      <c r="X15">
        <f t="shared" si="1"/>
        <v>95.808383233532936</v>
      </c>
      <c r="Y15">
        <f t="shared" si="1"/>
        <v>95.808383233532936</v>
      </c>
      <c r="Z15">
        <f t="shared" si="1"/>
        <v>95.808383233532936</v>
      </c>
      <c r="AA15">
        <f t="shared" si="1"/>
        <v>95.808383233532936</v>
      </c>
      <c r="AB15">
        <f t="shared" si="1"/>
        <v>95.808383233532936</v>
      </c>
      <c r="AC15">
        <f t="shared" si="1"/>
        <v>95.808383233532936</v>
      </c>
      <c r="AD15">
        <f t="shared" si="1"/>
        <v>95.808383233532936</v>
      </c>
      <c r="AE15">
        <f t="shared" si="1"/>
        <v>77.844311377245518</v>
      </c>
      <c r="AF15">
        <f t="shared" si="1"/>
        <v>53.892215568862277</v>
      </c>
      <c r="AG15">
        <f t="shared" si="1"/>
        <v>41.91616766467066</v>
      </c>
      <c r="AH15">
        <f t="shared" si="1"/>
        <v>41.91616766467066</v>
      </c>
      <c r="AI15">
        <f t="shared" si="1"/>
        <v>41.91616766467066</v>
      </c>
      <c r="AJ15">
        <f t="shared" si="1"/>
        <v>41.91616766467066</v>
      </c>
      <c r="AK15">
        <f t="shared" si="1"/>
        <v>41.91616766467066</v>
      </c>
      <c r="AL15">
        <f t="shared" si="1"/>
        <v>41.91616766467066</v>
      </c>
      <c r="AM15">
        <f t="shared" si="1"/>
        <v>41.91616766467066</v>
      </c>
      <c r="AN15">
        <f t="shared" ref="AN15" si="9">AN6*$A15</f>
        <v>41.91616766467066</v>
      </c>
      <c r="AO15">
        <f t="shared" si="5"/>
        <v>2754.4910179640724</v>
      </c>
      <c r="AP15">
        <f t="shared" si="6"/>
        <v>2.7544910179640723</v>
      </c>
      <c r="AQ15" s="80">
        <f t="shared" si="7"/>
        <v>1.9281437125748504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80">
        <f t="shared" si="7"/>
        <v>0</v>
      </c>
    </row>
    <row r="17" spans="1:43" x14ac:dyDescent="0.2">
      <c r="A17">
        <f t="shared" si="3"/>
        <v>-410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7">
        <f t="shared" si="6"/>
        <v>0</v>
      </c>
      <c r="AQ17" s="80">
        <f t="shared" si="7"/>
        <v>0</v>
      </c>
    </row>
    <row r="18" spans="1:43" x14ac:dyDescent="0.2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">
      <c r="AO20">
        <f>SUM(AO12:AO19)</f>
        <v>42236.52694610777</v>
      </c>
      <c r="AQ20" s="80">
        <f>SUM(AQ12:AQ19)</f>
        <v>29.565568862275438</v>
      </c>
    </row>
    <row r="21" spans="1:43" x14ac:dyDescent="0.2">
      <c r="B21" s="85">
        <f>B12/1000</f>
        <v>0.28023952095808385</v>
      </c>
      <c r="C21" s="85">
        <f t="shared" ref="C21:AN21" si="15">C12/1000</f>
        <v>0.28023952095808385</v>
      </c>
      <c r="D21" s="85">
        <f t="shared" si="15"/>
        <v>0.28023952095808385</v>
      </c>
      <c r="E21" s="85">
        <f t="shared" si="15"/>
        <v>0.28023952095808385</v>
      </c>
      <c r="F21" s="85">
        <f t="shared" si="15"/>
        <v>0.28023952095808385</v>
      </c>
      <c r="G21" s="85">
        <f t="shared" si="15"/>
        <v>0.37365269461077844</v>
      </c>
      <c r="H21" s="85">
        <f t="shared" si="15"/>
        <v>0.52155688622754481</v>
      </c>
      <c r="I21" s="85">
        <f t="shared" si="15"/>
        <v>0.67724550898203595</v>
      </c>
      <c r="J21" s="85">
        <f t="shared" si="15"/>
        <v>0.67724550898203595</v>
      </c>
      <c r="K21" s="85">
        <f t="shared" si="15"/>
        <v>0.67724550898203595</v>
      </c>
      <c r="L21" s="85">
        <f t="shared" si="15"/>
        <v>0.67724550898203595</v>
      </c>
      <c r="M21" s="85">
        <f t="shared" si="15"/>
        <v>0.67724550898203595</v>
      </c>
      <c r="N21" s="85">
        <f t="shared" si="15"/>
        <v>0.67724550898203595</v>
      </c>
      <c r="O21" s="85">
        <f t="shared" si="15"/>
        <v>0.67724550898203595</v>
      </c>
      <c r="P21" s="85">
        <f t="shared" si="15"/>
        <v>0.67724550898203595</v>
      </c>
      <c r="Q21" s="85">
        <f t="shared" si="15"/>
        <v>0.67724550898203595</v>
      </c>
      <c r="R21" s="85">
        <f t="shared" si="15"/>
        <v>0.67724550898203595</v>
      </c>
      <c r="S21" s="85">
        <f t="shared" si="15"/>
        <v>0.67724550898203595</v>
      </c>
      <c r="T21" s="85">
        <f t="shared" si="15"/>
        <v>0.67724550898203595</v>
      </c>
      <c r="U21" s="85">
        <f t="shared" si="15"/>
        <v>0.67724550898203595</v>
      </c>
      <c r="V21" s="85">
        <f t="shared" si="15"/>
        <v>0.67724550898203595</v>
      </c>
      <c r="W21" s="85">
        <f t="shared" si="15"/>
        <v>0.67724550898203595</v>
      </c>
      <c r="X21" s="85">
        <f t="shared" si="15"/>
        <v>0.67724550898203595</v>
      </c>
      <c r="Y21" s="85">
        <f t="shared" si="15"/>
        <v>0.67724550898203595</v>
      </c>
      <c r="Z21" s="85">
        <f t="shared" si="15"/>
        <v>0.67724550898203595</v>
      </c>
      <c r="AA21" s="85">
        <f t="shared" si="15"/>
        <v>0.67724550898203595</v>
      </c>
      <c r="AB21" s="85">
        <f t="shared" si="15"/>
        <v>0.67724550898203595</v>
      </c>
      <c r="AC21" s="85">
        <f t="shared" si="15"/>
        <v>0.67724550898203595</v>
      </c>
      <c r="AD21" s="85">
        <f t="shared" si="15"/>
        <v>0.67724550898203595</v>
      </c>
      <c r="AE21" s="85">
        <f t="shared" si="15"/>
        <v>0.67724550898203595</v>
      </c>
      <c r="AF21" s="85">
        <f t="shared" si="15"/>
        <v>0.67724550898203595</v>
      </c>
      <c r="AG21" s="85">
        <f t="shared" si="15"/>
        <v>0.67724550898203595</v>
      </c>
      <c r="AH21" s="85">
        <f t="shared" si="15"/>
        <v>0.52155688622754481</v>
      </c>
      <c r="AI21" s="85">
        <f t="shared" si="15"/>
        <v>0.37365269461077844</v>
      </c>
      <c r="AJ21" s="85">
        <f t="shared" si="15"/>
        <v>0.28023952095808385</v>
      </c>
      <c r="AK21" s="85">
        <f t="shared" si="15"/>
        <v>0.28023952095808385</v>
      </c>
      <c r="AL21" s="85">
        <f t="shared" si="15"/>
        <v>0.28023952095808385</v>
      </c>
      <c r="AM21" s="85">
        <f t="shared" si="15"/>
        <v>0.28023952095808385</v>
      </c>
      <c r="AN21" s="85">
        <f t="shared" si="15"/>
        <v>0.28023952095808385</v>
      </c>
      <c r="AO21" s="80">
        <f>AO20/1000</f>
        <v>42.236526946107773</v>
      </c>
    </row>
    <row r="22" spans="1:43" x14ac:dyDescent="0.2">
      <c r="B22" s="85">
        <f t="shared" ref="B22:AN22" si="16">B13/1000</f>
        <v>0.16167664670658682</v>
      </c>
      <c r="C22" s="85">
        <f t="shared" si="16"/>
        <v>0.16167664670658682</v>
      </c>
      <c r="D22" s="85">
        <f t="shared" si="16"/>
        <v>0.16167664670658682</v>
      </c>
      <c r="E22" s="85">
        <f t="shared" si="16"/>
        <v>0.16167664670658682</v>
      </c>
      <c r="F22" s="85">
        <f t="shared" si="16"/>
        <v>0.16167664670658682</v>
      </c>
      <c r="G22" s="85">
        <f t="shared" si="16"/>
        <v>0.16167664670658682</v>
      </c>
      <c r="H22" s="85">
        <f t="shared" si="16"/>
        <v>0.22095808383233531</v>
      </c>
      <c r="I22" s="85">
        <f t="shared" si="16"/>
        <v>0.30179640718562878</v>
      </c>
      <c r="J22" s="85">
        <f t="shared" si="16"/>
        <v>0.3772455089820359</v>
      </c>
      <c r="K22" s="85">
        <f t="shared" si="16"/>
        <v>0.3772455089820359</v>
      </c>
      <c r="L22" s="85">
        <f t="shared" si="16"/>
        <v>0.3772455089820359</v>
      </c>
      <c r="M22" s="85">
        <f t="shared" si="16"/>
        <v>0.3772455089820359</v>
      </c>
      <c r="N22" s="85">
        <f t="shared" si="16"/>
        <v>0.3772455089820359</v>
      </c>
      <c r="O22" s="85">
        <f t="shared" si="16"/>
        <v>0.3772455089820359</v>
      </c>
      <c r="P22" s="85">
        <f t="shared" si="16"/>
        <v>0.3772455089820359</v>
      </c>
      <c r="Q22" s="85">
        <f t="shared" si="16"/>
        <v>0.3772455089820359</v>
      </c>
      <c r="R22" s="85">
        <f t="shared" si="16"/>
        <v>0.3772455089820359</v>
      </c>
      <c r="S22" s="85">
        <f t="shared" si="16"/>
        <v>0.3772455089820359</v>
      </c>
      <c r="T22" s="85">
        <f t="shared" si="16"/>
        <v>0.3772455089820359</v>
      </c>
      <c r="U22" s="85">
        <f t="shared" si="16"/>
        <v>0.3772455089820359</v>
      </c>
      <c r="V22" s="85">
        <f t="shared" si="16"/>
        <v>0.3772455089820359</v>
      </c>
      <c r="W22" s="85">
        <f t="shared" si="16"/>
        <v>0.3772455089820359</v>
      </c>
      <c r="X22" s="85">
        <f t="shared" si="16"/>
        <v>0.3772455089820359</v>
      </c>
      <c r="Y22" s="85">
        <f t="shared" si="16"/>
        <v>0.3772455089820359</v>
      </c>
      <c r="Z22" s="85">
        <f t="shared" si="16"/>
        <v>0.3772455089820359</v>
      </c>
      <c r="AA22" s="85">
        <f t="shared" si="16"/>
        <v>0.3772455089820359</v>
      </c>
      <c r="AB22" s="85">
        <f t="shared" si="16"/>
        <v>0.3772455089820359</v>
      </c>
      <c r="AC22" s="85">
        <f t="shared" si="16"/>
        <v>0.3772455089820359</v>
      </c>
      <c r="AD22" s="85">
        <f t="shared" si="16"/>
        <v>0.3772455089820359</v>
      </c>
      <c r="AE22" s="85">
        <f t="shared" si="16"/>
        <v>0.3772455089820359</v>
      </c>
      <c r="AF22" s="85">
        <f t="shared" si="16"/>
        <v>0.3772455089820359</v>
      </c>
      <c r="AG22" s="85">
        <f t="shared" si="16"/>
        <v>0.30179640718562878</v>
      </c>
      <c r="AH22" s="85">
        <f t="shared" si="16"/>
        <v>0.22095808383233531</v>
      </c>
      <c r="AI22" s="85">
        <f t="shared" si="16"/>
        <v>0.16167664670658682</v>
      </c>
      <c r="AJ22" s="85">
        <f t="shared" si="16"/>
        <v>0.16167664670658682</v>
      </c>
      <c r="AK22" s="85">
        <f t="shared" si="16"/>
        <v>0.16167664670658682</v>
      </c>
      <c r="AL22" s="85">
        <f t="shared" si="16"/>
        <v>0.16167664670658682</v>
      </c>
      <c r="AM22" s="85">
        <f t="shared" si="16"/>
        <v>0.16167664670658682</v>
      </c>
      <c r="AN22" s="85">
        <f t="shared" si="16"/>
        <v>0.16167664670658682</v>
      </c>
    </row>
    <row r="23" spans="1:43" x14ac:dyDescent="0.2">
      <c r="B23" s="85">
        <f t="shared" ref="B23:AN23" si="17">B14/1000</f>
        <v>9.2215568862275443E-2</v>
      </c>
      <c r="C23" s="85">
        <f t="shared" si="17"/>
        <v>9.2215568862275443E-2</v>
      </c>
      <c r="D23" s="85">
        <f t="shared" si="17"/>
        <v>9.2215568862275443E-2</v>
      </c>
      <c r="E23" s="85">
        <f t="shared" si="17"/>
        <v>9.2215568862275443E-2</v>
      </c>
      <c r="F23" s="85">
        <f t="shared" si="17"/>
        <v>9.2215568862275443E-2</v>
      </c>
      <c r="G23" s="85">
        <f t="shared" si="17"/>
        <v>9.2215568862275443E-2</v>
      </c>
      <c r="H23" s="85">
        <f t="shared" si="17"/>
        <v>9.2215568862275443E-2</v>
      </c>
      <c r="I23" s="85">
        <f t="shared" si="17"/>
        <v>0.125748502994012</v>
      </c>
      <c r="J23" s="85">
        <f t="shared" si="17"/>
        <v>0.17604790419161678</v>
      </c>
      <c r="K23" s="85">
        <f t="shared" si="17"/>
        <v>0.20958083832335331</v>
      </c>
      <c r="L23" s="85">
        <f t="shared" si="17"/>
        <v>0.20958083832335331</v>
      </c>
      <c r="M23" s="85">
        <f t="shared" si="17"/>
        <v>0.20958083832335331</v>
      </c>
      <c r="N23" s="85">
        <f t="shared" si="17"/>
        <v>0.20958083832335331</v>
      </c>
      <c r="O23" s="85">
        <f t="shared" si="17"/>
        <v>0.20958083832335331</v>
      </c>
      <c r="P23" s="85">
        <f t="shared" si="17"/>
        <v>0.20958083832335331</v>
      </c>
      <c r="Q23" s="85">
        <f t="shared" si="17"/>
        <v>0.20958083832335331</v>
      </c>
      <c r="R23" s="85">
        <f t="shared" si="17"/>
        <v>0.20958083832335331</v>
      </c>
      <c r="S23" s="85">
        <f t="shared" si="17"/>
        <v>0.20958083832335331</v>
      </c>
      <c r="T23" s="85">
        <f t="shared" si="17"/>
        <v>0.20958083832335331</v>
      </c>
      <c r="U23" s="85">
        <f t="shared" si="17"/>
        <v>0.20958083832335331</v>
      </c>
      <c r="V23" s="85">
        <f t="shared" si="17"/>
        <v>0.20958083832335331</v>
      </c>
      <c r="W23" s="85">
        <f t="shared" si="17"/>
        <v>0.20958083832335331</v>
      </c>
      <c r="X23" s="85">
        <f t="shared" si="17"/>
        <v>0.20958083832335331</v>
      </c>
      <c r="Y23" s="85">
        <f t="shared" si="17"/>
        <v>0.20958083832335331</v>
      </c>
      <c r="Z23" s="85">
        <f t="shared" si="17"/>
        <v>0.20958083832335331</v>
      </c>
      <c r="AA23" s="85">
        <f t="shared" si="17"/>
        <v>0.20958083832335331</v>
      </c>
      <c r="AB23" s="85">
        <f t="shared" si="17"/>
        <v>0.20958083832335331</v>
      </c>
      <c r="AC23" s="85">
        <f t="shared" si="17"/>
        <v>0.20958083832335331</v>
      </c>
      <c r="AD23" s="85">
        <f t="shared" si="17"/>
        <v>0.20958083832335331</v>
      </c>
      <c r="AE23" s="85">
        <f t="shared" si="17"/>
        <v>0.20958083832335331</v>
      </c>
      <c r="AF23" s="85">
        <f t="shared" si="17"/>
        <v>0.17604790419161678</v>
      </c>
      <c r="AG23" s="85">
        <f t="shared" si="17"/>
        <v>0.125748502994012</v>
      </c>
      <c r="AH23" s="85">
        <f t="shared" si="17"/>
        <v>9.2215568862275443E-2</v>
      </c>
      <c r="AI23" s="85">
        <f t="shared" si="17"/>
        <v>9.2215568862275443E-2</v>
      </c>
      <c r="AJ23" s="85">
        <f t="shared" si="17"/>
        <v>9.2215568862275443E-2</v>
      </c>
      <c r="AK23" s="85">
        <f t="shared" si="17"/>
        <v>9.2215568862275443E-2</v>
      </c>
      <c r="AL23" s="85">
        <f t="shared" si="17"/>
        <v>9.2215568862275443E-2</v>
      </c>
      <c r="AM23" s="85">
        <f t="shared" si="17"/>
        <v>9.2215568862275443E-2</v>
      </c>
      <c r="AN23" s="85">
        <f t="shared" si="17"/>
        <v>9.2215568862275443E-2</v>
      </c>
      <c r="AO23" s="81"/>
    </row>
    <row r="24" spans="1:43" x14ac:dyDescent="0.2">
      <c r="B24" s="85">
        <f t="shared" ref="B24:AN24" si="18">B15/1000</f>
        <v>4.1916167664670663E-2</v>
      </c>
      <c r="C24" s="85">
        <f t="shared" si="18"/>
        <v>4.1916167664670663E-2</v>
      </c>
      <c r="D24" s="85">
        <f t="shared" si="18"/>
        <v>4.1916167664670663E-2</v>
      </c>
      <c r="E24" s="85">
        <f t="shared" si="18"/>
        <v>4.1916167664670663E-2</v>
      </c>
      <c r="F24" s="85">
        <f t="shared" si="18"/>
        <v>4.1916167664670663E-2</v>
      </c>
      <c r="G24" s="85">
        <f t="shared" si="18"/>
        <v>4.1916167664670663E-2</v>
      </c>
      <c r="H24" s="85">
        <f t="shared" si="18"/>
        <v>4.1916167664670663E-2</v>
      </c>
      <c r="I24" s="85">
        <f t="shared" si="18"/>
        <v>4.1916167664670663E-2</v>
      </c>
      <c r="J24" s="85">
        <f t="shared" si="18"/>
        <v>5.3892215568862277E-2</v>
      </c>
      <c r="K24" s="85">
        <f t="shared" si="18"/>
        <v>7.7844311377245512E-2</v>
      </c>
      <c r="L24" s="85">
        <f t="shared" si="18"/>
        <v>9.580838323353294E-2</v>
      </c>
      <c r="M24" s="85">
        <f t="shared" si="18"/>
        <v>9.580838323353294E-2</v>
      </c>
      <c r="N24" s="85">
        <f t="shared" si="18"/>
        <v>9.580838323353294E-2</v>
      </c>
      <c r="O24" s="85">
        <f t="shared" si="18"/>
        <v>9.580838323353294E-2</v>
      </c>
      <c r="P24" s="85">
        <f t="shared" si="18"/>
        <v>9.580838323353294E-2</v>
      </c>
      <c r="Q24" s="85">
        <f t="shared" si="18"/>
        <v>9.580838323353294E-2</v>
      </c>
      <c r="R24" s="85">
        <f t="shared" si="18"/>
        <v>9.580838323353294E-2</v>
      </c>
      <c r="S24" s="85">
        <f t="shared" si="18"/>
        <v>9.580838323353294E-2</v>
      </c>
      <c r="T24" s="85">
        <f t="shared" si="18"/>
        <v>9.580838323353294E-2</v>
      </c>
      <c r="U24" s="85">
        <f t="shared" si="18"/>
        <v>9.580838323353294E-2</v>
      </c>
      <c r="V24" s="85">
        <f t="shared" si="18"/>
        <v>9.580838323353294E-2</v>
      </c>
      <c r="W24" s="85">
        <f t="shared" si="18"/>
        <v>9.580838323353294E-2</v>
      </c>
      <c r="X24" s="85">
        <f t="shared" si="18"/>
        <v>9.580838323353294E-2</v>
      </c>
      <c r="Y24" s="85">
        <f t="shared" si="18"/>
        <v>9.580838323353294E-2</v>
      </c>
      <c r="Z24" s="85">
        <f t="shared" si="18"/>
        <v>9.580838323353294E-2</v>
      </c>
      <c r="AA24" s="85">
        <f t="shared" si="18"/>
        <v>9.580838323353294E-2</v>
      </c>
      <c r="AB24" s="85">
        <f t="shared" si="18"/>
        <v>9.580838323353294E-2</v>
      </c>
      <c r="AC24" s="85">
        <f t="shared" si="18"/>
        <v>9.580838323353294E-2</v>
      </c>
      <c r="AD24" s="85">
        <f t="shared" si="18"/>
        <v>9.580838323353294E-2</v>
      </c>
      <c r="AE24" s="85">
        <f t="shared" si="18"/>
        <v>7.7844311377245512E-2</v>
      </c>
      <c r="AF24" s="85">
        <f t="shared" si="18"/>
        <v>5.3892215568862277E-2</v>
      </c>
      <c r="AG24" s="85">
        <f t="shared" si="18"/>
        <v>4.1916167664670663E-2</v>
      </c>
      <c r="AH24" s="85">
        <f t="shared" si="18"/>
        <v>4.1916167664670663E-2</v>
      </c>
      <c r="AI24" s="85">
        <f t="shared" si="18"/>
        <v>4.1916167664670663E-2</v>
      </c>
      <c r="AJ24" s="85">
        <f t="shared" si="18"/>
        <v>4.1916167664670663E-2</v>
      </c>
      <c r="AK24" s="85">
        <f t="shared" si="18"/>
        <v>4.1916167664670663E-2</v>
      </c>
      <c r="AL24" s="85">
        <f t="shared" si="18"/>
        <v>4.1916167664670663E-2</v>
      </c>
      <c r="AM24" s="85">
        <f t="shared" si="18"/>
        <v>4.1916167664670663E-2</v>
      </c>
      <c r="AN24" s="85">
        <f t="shared" si="18"/>
        <v>4.1916167664670663E-2</v>
      </c>
    </row>
    <row r="25" spans="1:43" x14ac:dyDescent="0.2">
      <c r="B25" s="85">
        <f t="shared" ref="B25:AN25" si="19">B16/1000</f>
        <v>0</v>
      </c>
      <c r="C25" s="85">
        <f t="shared" si="19"/>
        <v>0</v>
      </c>
      <c r="D25" s="85">
        <f t="shared" si="19"/>
        <v>0</v>
      </c>
      <c r="E25" s="85">
        <f t="shared" si="19"/>
        <v>0</v>
      </c>
      <c r="F25" s="85">
        <f t="shared" si="19"/>
        <v>0</v>
      </c>
      <c r="G25" s="85">
        <f t="shared" si="19"/>
        <v>0</v>
      </c>
      <c r="H25" s="85">
        <f t="shared" si="19"/>
        <v>0</v>
      </c>
      <c r="I25" s="85">
        <f t="shared" si="19"/>
        <v>0</v>
      </c>
      <c r="J25" s="85">
        <f t="shared" si="19"/>
        <v>0</v>
      </c>
      <c r="K25" s="85">
        <f t="shared" si="19"/>
        <v>0</v>
      </c>
      <c r="L25" s="85">
        <f t="shared" si="19"/>
        <v>0</v>
      </c>
      <c r="M25" s="85">
        <f t="shared" si="19"/>
        <v>0</v>
      </c>
      <c r="N25" s="85">
        <f t="shared" si="19"/>
        <v>0</v>
      </c>
      <c r="O25" s="85">
        <f t="shared" si="19"/>
        <v>0</v>
      </c>
      <c r="P25" s="85">
        <f t="shared" si="19"/>
        <v>0</v>
      </c>
      <c r="Q25" s="85">
        <f t="shared" si="19"/>
        <v>0</v>
      </c>
      <c r="R25" s="85">
        <f t="shared" si="19"/>
        <v>0</v>
      </c>
      <c r="S25" s="85">
        <f t="shared" si="19"/>
        <v>0</v>
      </c>
      <c r="T25" s="85">
        <f t="shared" si="19"/>
        <v>0</v>
      </c>
      <c r="U25" s="85">
        <f t="shared" si="19"/>
        <v>0</v>
      </c>
      <c r="V25" s="85">
        <f t="shared" si="19"/>
        <v>0</v>
      </c>
      <c r="W25" s="85">
        <f t="shared" si="19"/>
        <v>0</v>
      </c>
      <c r="X25" s="85">
        <f t="shared" si="19"/>
        <v>0</v>
      </c>
      <c r="Y25" s="85">
        <f t="shared" si="19"/>
        <v>0</v>
      </c>
      <c r="Z25" s="85">
        <f t="shared" si="19"/>
        <v>0</v>
      </c>
      <c r="AA25" s="85">
        <f t="shared" si="19"/>
        <v>0</v>
      </c>
      <c r="AB25" s="85">
        <f t="shared" si="19"/>
        <v>0</v>
      </c>
      <c r="AC25" s="85">
        <f t="shared" si="19"/>
        <v>0</v>
      </c>
      <c r="AD25" s="85">
        <f t="shared" si="19"/>
        <v>0</v>
      </c>
      <c r="AE25" s="85">
        <f t="shared" si="19"/>
        <v>0</v>
      </c>
      <c r="AF25" s="85">
        <f t="shared" si="19"/>
        <v>0</v>
      </c>
      <c r="AG25" s="85">
        <f t="shared" si="19"/>
        <v>0</v>
      </c>
      <c r="AH25" s="85">
        <f t="shared" si="19"/>
        <v>0</v>
      </c>
      <c r="AI25" s="85">
        <f t="shared" si="19"/>
        <v>0</v>
      </c>
      <c r="AJ25" s="85">
        <f t="shared" si="19"/>
        <v>0</v>
      </c>
      <c r="AK25" s="85">
        <f t="shared" si="19"/>
        <v>0</v>
      </c>
      <c r="AL25" s="85">
        <f t="shared" si="19"/>
        <v>0</v>
      </c>
      <c r="AM25" s="85">
        <f t="shared" si="19"/>
        <v>0</v>
      </c>
      <c r="AN25" s="85">
        <f t="shared" si="19"/>
        <v>0</v>
      </c>
    </row>
    <row r="26" spans="1:43" x14ac:dyDescent="0.2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29.565568862275438</v>
      </c>
    </row>
    <row r="27" spans="1:43" x14ac:dyDescent="0.2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ht="13.1" x14ac:dyDescent="0.25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">
      <c r="B30" s="85">
        <f>B21*0.7</f>
        <v>0.19616766467065869</v>
      </c>
      <c r="C30" s="85">
        <f t="shared" ref="C30:AN30" si="23">C21*0.7</f>
        <v>0.19616766467065869</v>
      </c>
      <c r="D30" s="85">
        <f t="shared" si="23"/>
        <v>0.19616766467065869</v>
      </c>
      <c r="E30" s="85">
        <f t="shared" si="23"/>
        <v>0.19616766467065869</v>
      </c>
      <c r="F30" s="85">
        <f t="shared" si="23"/>
        <v>0.19616766467065869</v>
      </c>
      <c r="G30" s="85">
        <f t="shared" si="23"/>
        <v>0.26155688622754492</v>
      </c>
      <c r="H30" s="85">
        <f t="shared" si="23"/>
        <v>0.36508982035928134</v>
      </c>
      <c r="I30" s="85">
        <f t="shared" si="23"/>
        <v>0.47407185628742515</v>
      </c>
      <c r="J30" s="85">
        <f t="shared" si="23"/>
        <v>0.47407185628742515</v>
      </c>
      <c r="K30" s="85">
        <f t="shared" si="23"/>
        <v>0.47407185628742515</v>
      </c>
      <c r="L30" s="85">
        <f t="shared" si="23"/>
        <v>0.47407185628742515</v>
      </c>
      <c r="M30" s="85">
        <f t="shared" si="23"/>
        <v>0.47407185628742515</v>
      </c>
      <c r="N30" s="85">
        <f t="shared" si="23"/>
        <v>0.47407185628742515</v>
      </c>
      <c r="O30" s="85">
        <f t="shared" si="23"/>
        <v>0.47407185628742515</v>
      </c>
      <c r="P30" s="85">
        <f t="shared" si="23"/>
        <v>0.47407185628742515</v>
      </c>
      <c r="Q30" s="85">
        <f t="shared" si="23"/>
        <v>0.47407185628742515</v>
      </c>
      <c r="R30" s="85">
        <f t="shared" si="23"/>
        <v>0.47407185628742515</v>
      </c>
      <c r="S30" s="85">
        <f t="shared" si="23"/>
        <v>0.47407185628742515</v>
      </c>
      <c r="T30" s="85">
        <f t="shared" si="23"/>
        <v>0.47407185628742515</v>
      </c>
      <c r="U30" s="85">
        <f t="shared" si="23"/>
        <v>0.47407185628742515</v>
      </c>
      <c r="V30" s="85">
        <f t="shared" si="23"/>
        <v>0.47407185628742515</v>
      </c>
      <c r="W30" s="85">
        <f t="shared" si="23"/>
        <v>0.47407185628742515</v>
      </c>
      <c r="X30" s="85">
        <f t="shared" si="23"/>
        <v>0.47407185628742515</v>
      </c>
      <c r="Y30" s="85">
        <f t="shared" si="23"/>
        <v>0.47407185628742515</v>
      </c>
      <c r="Z30" s="85">
        <f t="shared" si="23"/>
        <v>0.47407185628742515</v>
      </c>
      <c r="AA30" s="85">
        <f t="shared" si="23"/>
        <v>0.47407185628742515</v>
      </c>
      <c r="AB30" s="85">
        <f t="shared" si="23"/>
        <v>0.47407185628742515</v>
      </c>
      <c r="AC30" s="85">
        <f t="shared" si="23"/>
        <v>0.47407185628742515</v>
      </c>
      <c r="AD30" s="85">
        <f t="shared" si="23"/>
        <v>0.47407185628742515</v>
      </c>
      <c r="AE30" s="85">
        <f t="shared" si="23"/>
        <v>0.47407185628742515</v>
      </c>
      <c r="AF30" s="85">
        <f t="shared" si="23"/>
        <v>0.47407185628742515</v>
      </c>
      <c r="AG30" s="85">
        <f t="shared" si="23"/>
        <v>0.47407185628742515</v>
      </c>
      <c r="AH30" s="85">
        <f t="shared" si="23"/>
        <v>0.36508982035928134</v>
      </c>
      <c r="AI30" s="85">
        <f t="shared" si="23"/>
        <v>0.26155688622754492</v>
      </c>
      <c r="AJ30" s="85">
        <f t="shared" si="23"/>
        <v>0.19616766467065869</v>
      </c>
      <c r="AK30" s="85">
        <f t="shared" si="23"/>
        <v>0.19616766467065869</v>
      </c>
      <c r="AL30" s="85">
        <f t="shared" si="23"/>
        <v>0.19616766467065869</v>
      </c>
      <c r="AM30" s="85">
        <f t="shared" si="23"/>
        <v>0.19616766467065869</v>
      </c>
      <c r="AN30" s="85">
        <f t="shared" si="23"/>
        <v>0.19616766467065869</v>
      </c>
    </row>
    <row r="31" spans="1:43" x14ac:dyDescent="0.2">
      <c r="B31" s="85">
        <f t="shared" ref="B31:AN31" si="24">B22*0.7</f>
        <v>0.11317365269461077</v>
      </c>
      <c r="C31" s="85">
        <f t="shared" si="24"/>
        <v>0.11317365269461077</v>
      </c>
      <c r="D31" s="85">
        <f t="shared" si="24"/>
        <v>0.11317365269461077</v>
      </c>
      <c r="E31" s="85">
        <f t="shared" si="24"/>
        <v>0.11317365269461077</v>
      </c>
      <c r="F31" s="85">
        <f t="shared" si="24"/>
        <v>0.11317365269461077</v>
      </c>
      <c r="G31" s="85">
        <f t="shared" si="24"/>
        <v>0.11317365269461077</v>
      </c>
      <c r="H31" s="85">
        <f t="shared" si="24"/>
        <v>0.15467065868263472</v>
      </c>
      <c r="I31" s="85">
        <f t="shared" si="24"/>
        <v>0.21125748502994013</v>
      </c>
      <c r="J31" s="85">
        <f t="shared" si="24"/>
        <v>0.26407185628742513</v>
      </c>
      <c r="K31" s="85">
        <f t="shared" si="24"/>
        <v>0.26407185628742513</v>
      </c>
      <c r="L31" s="85">
        <f t="shared" si="24"/>
        <v>0.26407185628742513</v>
      </c>
      <c r="M31" s="85">
        <f t="shared" si="24"/>
        <v>0.26407185628742513</v>
      </c>
      <c r="N31" s="85">
        <f t="shared" si="24"/>
        <v>0.26407185628742513</v>
      </c>
      <c r="O31" s="85">
        <f t="shared" si="24"/>
        <v>0.26407185628742513</v>
      </c>
      <c r="P31" s="85">
        <f t="shared" si="24"/>
        <v>0.26407185628742513</v>
      </c>
      <c r="Q31" s="85">
        <f t="shared" si="24"/>
        <v>0.26407185628742513</v>
      </c>
      <c r="R31" s="85">
        <f t="shared" si="24"/>
        <v>0.26407185628742513</v>
      </c>
      <c r="S31" s="85">
        <f t="shared" si="24"/>
        <v>0.26407185628742513</v>
      </c>
      <c r="T31" s="85">
        <f t="shared" si="24"/>
        <v>0.26407185628742513</v>
      </c>
      <c r="U31" s="85">
        <f t="shared" si="24"/>
        <v>0.26407185628742513</v>
      </c>
      <c r="V31" s="85">
        <f t="shared" si="24"/>
        <v>0.26407185628742513</v>
      </c>
      <c r="W31" s="85">
        <f t="shared" si="24"/>
        <v>0.26407185628742513</v>
      </c>
      <c r="X31" s="85">
        <f t="shared" si="24"/>
        <v>0.26407185628742513</v>
      </c>
      <c r="Y31" s="85">
        <f t="shared" si="24"/>
        <v>0.26407185628742513</v>
      </c>
      <c r="Z31" s="85">
        <f t="shared" si="24"/>
        <v>0.26407185628742513</v>
      </c>
      <c r="AA31" s="85">
        <f t="shared" si="24"/>
        <v>0.26407185628742513</v>
      </c>
      <c r="AB31" s="85">
        <f t="shared" si="24"/>
        <v>0.26407185628742513</v>
      </c>
      <c r="AC31" s="85">
        <f t="shared" si="24"/>
        <v>0.26407185628742513</v>
      </c>
      <c r="AD31" s="85">
        <f t="shared" si="24"/>
        <v>0.26407185628742513</v>
      </c>
      <c r="AE31" s="85">
        <f t="shared" si="24"/>
        <v>0.26407185628742513</v>
      </c>
      <c r="AF31" s="85">
        <f t="shared" si="24"/>
        <v>0.26407185628742513</v>
      </c>
      <c r="AG31" s="85">
        <f t="shared" si="24"/>
        <v>0.21125748502994013</v>
      </c>
      <c r="AH31" s="85">
        <f t="shared" si="24"/>
        <v>0.15467065868263472</v>
      </c>
      <c r="AI31" s="85">
        <f t="shared" si="24"/>
        <v>0.11317365269461077</v>
      </c>
      <c r="AJ31" s="85">
        <f t="shared" si="24"/>
        <v>0.11317365269461077</v>
      </c>
      <c r="AK31" s="85">
        <f t="shared" si="24"/>
        <v>0.11317365269461077</v>
      </c>
      <c r="AL31" s="85">
        <f t="shared" si="24"/>
        <v>0.11317365269461077</v>
      </c>
      <c r="AM31" s="85">
        <f t="shared" si="24"/>
        <v>0.11317365269461077</v>
      </c>
      <c r="AN31" s="85">
        <f t="shared" si="24"/>
        <v>0.11317365269461077</v>
      </c>
    </row>
    <row r="32" spans="1:43" x14ac:dyDescent="0.2">
      <c r="B32" s="85">
        <f t="shared" ref="B32:AN32" si="25">B23*0.7</f>
        <v>6.4550898203592805E-2</v>
      </c>
      <c r="C32" s="85">
        <f t="shared" si="25"/>
        <v>6.4550898203592805E-2</v>
      </c>
      <c r="D32" s="85">
        <f t="shared" si="25"/>
        <v>6.4550898203592805E-2</v>
      </c>
      <c r="E32" s="85">
        <f t="shared" si="25"/>
        <v>6.4550898203592805E-2</v>
      </c>
      <c r="F32" s="85">
        <f t="shared" si="25"/>
        <v>6.4550898203592805E-2</v>
      </c>
      <c r="G32" s="85">
        <f t="shared" si="25"/>
        <v>6.4550898203592805E-2</v>
      </c>
      <c r="H32" s="85">
        <f t="shared" si="25"/>
        <v>6.4550898203592805E-2</v>
      </c>
      <c r="I32" s="85">
        <f t="shared" si="25"/>
        <v>8.8023952095808392E-2</v>
      </c>
      <c r="J32" s="85">
        <f t="shared" si="25"/>
        <v>0.12323353293413174</v>
      </c>
      <c r="K32" s="85">
        <f t="shared" si="25"/>
        <v>0.1467065868263473</v>
      </c>
      <c r="L32" s="85">
        <f t="shared" si="25"/>
        <v>0.1467065868263473</v>
      </c>
      <c r="M32" s="85">
        <f t="shared" si="25"/>
        <v>0.1467065868263473</v>
      </c>
      <c r="N32" s="85">
        <f t="shared" si="25"/>
        <v>0.1467065868263473</v>
      </c>
      <c r="O32" s="85">
        <f t="shared" si="25"/>
        <v>0.1467065868263473</v>
      </c>
      <c r="P32" s="85">
        <f t="shared" si="25"/>
        <v>0.1467065868263473</v>
      </c>
      <c r="Q32" s="85">
        <f t="shared" si="25"/>
        <v>0.1467065868263473</v>
      </c>
      <c r="R32" s="85">
        <f t="shared" si="25"/>
        <v>0.1467065868263473</v>
      </c>
      <c r="S32" s="85">
        <f t="shared" si="25"/>
        <v>0.1467065868263473</v>
      </c>
      <c r="T32" s="85">
        <f t="shared" si="25"/>
        <v>0.1467065868263473</v>
      </c>
      <c r="U32" s="85">
        <f t="shared" si="25"/>
        <v>0.1467065868263473</v>
      </c>
      <c r="V32" s="85">
        <f t="shared" si="25"/>
        <v>0.1467065868263473</v>
      </c>
      <c r="W32" s="85">
        <f t="shared" si="25"/>
        <v>0.1467065868263473</v>
      </c>
      <c r="X32" s="85">
        <f t="shared" si="25"/>
        <v>0.1467065868263473</v>
      </c>
      <c r="Y32" s="85">
        <f t="shared" si="25"/>
        <v>0.1467065868263473</v>
      </c>
      <c r="Z32" s="85">
        <f t="shared" si="25"/>
        <v>0.1467065868263473</v>
      </c>
      <c r="AA32" s="85">
        <f t="shared" si="25"/>
        <v>0.1467065868263473</v>
      </c>
      <c r="AB32" s="85">
        <f t="shared" si="25"/>
        <v>0.1467065868263473</v>
      </c>
      <c r="AC32" s="85">
        <f t="shared" si="25"/>
        <v>0.1467065868263473</v>
      </c>
      <c r="AD32" s="85">
        <f t="shared" si="25"/>
        <v>0.1467065868263473</v>
      </c>
      <c r="AE32" s="85">
        <f t="shared" si="25"/>
        <v>0.1467065868263473</v>
      </c>
      <c r="AF32" s="85">
        <f t="shared" si="25"/>
        <v>0.12323353293413174</v>
      </c>
      <c r="AG32" s="85">
        <f t="shared" si="25"/>
        <v>8.8023952095808392E-2</v>
      </c>
      <c r="AH32" s="85">
        <f t="shared" si="25"/>
        <v>6.4550898203592805E-2</v>
      </c>
      <c r="AI32" s="85">
        <f t="shared" si="25"/>
        <v>6.4550898203592805E-2</v>
      </c>
      <c r="AJ32" s="85">
        <f t="shared" si="25"/>
        <v>6.4550898203592805E-2</v>
      </c>
      <c r="AK32" s="85">
        <f t="shared" si="25"/>
        <v>6.4550898203592805E-2</v>
      </c>
      <c r="AL32" s="85">
        <f t="shared" si="25"/>
        <v>6.4550898203592805E-2</v>
      </c>
      <c r="AM32" s="85">
        <f t="shared" si="25"/>
        <v>6.4550898203592805E-2</v>
      </c>
      <c r="AN32" s="85">
        <f t="shared" si="25"/>
        <v>6.4550898203592805E-2</v>
      </c>
    </row>
    <row r="33" spans="1:41" x14ac:dyDescent="0.2">
      <c r="B33" s="85">
        <f t="shared" ref="B33:AN33" si="26">B24*0.7</f>
        <v>2.9341317365269463E-2</v>
      </c>
      <c r="C33" s="85">
        <f t="shared" si="26"/>
        <v>2.9341317365269463E-2</v>
      </c>
      <c r="D33" s="85">
        <f t="shared" si="26"/>
        <v>2.9341317365269463E-2</v>
      </c>
      <c r="E33" s="85">
        <f t="shared" si="26"/>
        <v>2.9341317365269463E-2</v>
      </c>
      <c r="F33" s="85">
        <f t="shared" si="26"/>
        <v>2.9341317365269463E-2</v>
      </c>
      <c r="G33" s="85">
        <f t="shared" si="26"/>
        <v>2.9341317365269463E-2</v>
      </c>
      <c r="H33" s="85">
        <f t="shared" si="26"/>
        <v>2.9341317365269463E-2</v>
      </c>
      <c r="I33" s="85">
        <f t="shared" si="26"/>
        <v>2.9341317365269463E-2</v>
      </c>
      <c r="J33" s="85">
        <f t="shared" si="26"/>
        <v>3.772455089820359E-2</v>
      </c>
      <c r="K33" s="85">
        <f t="shared" si="26"/>
        <v>5.4491017964071853E-2</v>
      </c>
      <c r="L33" s="85">
        <f t="shared" si="26"/>
        <v>6.706586826347305E-2</v>
      </c>
      <c r="M33" s="85">
        <f t="shared" si="26"/>
        <v>6.706586826347305E-2</v>
      </c>
      <c r="N33" s="85">
        <f t="shared" si="26"/>
        <v>6.706586826347305E-2</v>
      </c>
      <c r="O33" s="85">
        <f t="shared" si="26"/>
        <v>6.706586826347305E-2</v>
      </c>
      <c r="P33" s="85">
        <f t="shared" si="26"/>
        <v>6.706586826347305E-2</v>
      </c>
      <c r="Q33" s="85">
        <f t="shared" si="26"/>
        <v>6.706586826347305E-2</v>
      </c>
      <c r="R33" s="85">
        <f t="shared" si="26"/>
        <v>6.706586826347305E-2</v>
      </c>
      <c r="S33" s="85">
        <f t="shared" si="26"/>
        <v>6.706586826347305E-2</v>
      </c>
      <c r="T33" s="85">
        <f t="shared" si="26"/>
        <v>6.706586826347305E-2</v>
      </c>
      <c r="U33" s="85">
        <f t="shared" si="26"/>
        <v>6.706586826347305E-2</v>
      </c>
      <c r="V33" s="85">
        <f t="shared" si="26"/>
        <v>6.706586826347305E-2</v>
      </c>
      <c r="W33" s="85">
        <f t="shared" si="26"/>
        <v>6.706586826347305E-2</v>
      </c>
      <c r="X33" s="85">
        <f t="shared" si="26"/>
        <v>6.706586826347305E-2</v>
      </c>
      <c r="Y33" s="85">
        <f t="shared" si="26"/>
        <v>6.706586826347305E-2</v>
      </c>
      <c r="Z33" s="85">
        <f t="shared" si="26"/>
        <v>6.706586826347305E-2</v>
      </c>
      <c r="AA33" s="85">
        <f t="shared" si="26"/>
        <v>6.706586826347305E-2</v>
      </c>
      <c r="AB33" s="85">
        <f t="shared" si="26"/>
        <v>6.706586826347305E-2</v>
      </c>
      <c r="AC33" s="85">
        <f t="shared" si="26"/>
        <v>6.706586826347305E-2</v>
      </c>
      <c r="AD33" s="85">
        <f t="shared" si="26"/>
        <v>6.706586826347305E-2</v>
      </c>
      <c r="AE33" s="85">
        <f t="shared" si="26"/>
        <v>5.4491017964071853E-2</v>
      </c>
      <c r="AF33" s="85">
        <f t="shared" si="26"/>
        <v>3.772455089820359E-2</v>
      </c>
      <c r="AG33" s="85">
        <f t="shared" si="26"/>
        <v>2.9341317365269463E-2</v>
      </c>
      <c r="AH33" s="85">
        <f t="shared" si="26"/>
        <v>2.9341317365269463E-2</v>
      </c>
      <c r="AI33" s="85">
        <f t="shared" si="26"/>
        <v>2.9341317365269463E-2</v>
      </c>
      <c r="AJ33" s="85">
        <f t="shared" si="26"/>
        <v>2.9341317365269463E-2</v>
      </c>
      <c r="AK33" s="85">
        <f t="shared" si="26"/>
        <v>2.9341317365269463E-2</v>
      </c>
      <c r="AL33" s="85">
        <f t="shared" si="26"/>
        <v>2.9341317365269463E-2</v>
      </c>
      <c r="AM33" s="85">
        <f t="shared" si="26"/>
        <v>2.9341317365269463E-2</v>
      </c>
      <c r="AN33" s="85">
        <f t="shared" si="26"/>
        <v>2.9341317365269463E-2</v>
      </c>
    </row>
    <row r="34" spans="1:41" x14ac:dyDescent="0.2">
      <c r="B34" s="85">
        <f t="shared" ref="B34:AN34" si="27">B25*0.7</f>
        <v>0</v>
      </c>
      <c r="C34" s="85">
        <f t="shared" si="27"/>
        <v>0</v>
      </c>
      <c r="D34" s="85">
        <f t="shared" si="27"/>
        <v>0</v>
      </c>
      <c r="E34" s="85">
        <f t="shared" si="27"/>
        <v>0</v>
      </c>
      <c r="F34" s="85">
        <f t="shared" si="27"/>
        <v>0</v>
      </c>
      <c r="G34" s="85">
        <f t="shared" si="27"/>
        <v>0</v>
      </c>
      <c r="H34" s="85">
        <f t="shared" si="27"/>
        <v>0</v>
      </c>
      <c r="I34" s="85">
        <f t="shared" si="27"/>
        <v>0</v>
      </c>
      <c r="J34" s="85">
        <f t="shared" si="27"/>
        <v>0</v>
      </c>
      <c r="K34" s="85">
        <f t="shared" si="27"/>
        <v>0</v>
      </c>
      <c r="L34" s="85">
        <f t="shared" si="27"/>
        <v>0</v>
      </c>
      <c r="M34" s="85">
        <f t="shared" si="27"/>
        <v>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 t="shared" si="27"/>
        <v>0</v>
      </c>
      <c r="S34" s="85">
        <f t="shared" si="27"/>
        <v>0</v>
      </c>
      <c r="T34" s="85">
        <f t="shared" si="27"/>
        <v>0</v>
      </c>
      <c r="U34" s="85">
        <f t="shared" si="27"/>
        <v>0</v>
      </c>
      <c r="V34" s="85">
        <f t="shared" si="27"/>
        <v>0</v>
      </c>
      <c r="W34" s="85">
        <f t="shared" si="27"/>
        <v>0</v>
      </c>
      <c r="X34" s="85">
        <f t="shared" si="27"/>
        <v>0</v>
      </c>
      <c r="Y34" s="85">
        <f t="shared" si="27"/>
        <v>0</v>
      </c>
      <c r="Z34" s="85">
        <f t="shared" si="27"/>
        <v>0</v>
      </c>
      <c r="AA34" s="85">
        <f t="shared" si="27"/>
        <v>0</v>
      </c>
      <c r="AB34" s="85">
        <f t="shared" si="27"/>
        <v>0</v>
      </c>
      <c r="AC34" s="85">
        <f t="shared" si="27"/>
        <v>0</v>
      </c>
      <c r="AD34" s="85">
        <f t="shared" si="27"/>
        <v>0</v>
      </c>
      <c r="AE34" s="85">
        <f t="shared" si="27"/>
        <v>0</v>
      </c>
      <c r="AF34" s="85">
        <f t="shared" si="27"/>
        <v>0</v>
      </c>
      <c r="AG34" s="85">
        <f t="shared" si="27"/>
        <v>0</v>
      </c>
      <c r="AH34" s="85">
        <f t="shared" si="27"/>
        <v>0</v>
      </c>
      <c r="AI34" s="85">
        <f t="shared" si="27"/>
        <v>0</v>
      </c>
      <c r="AJ34" s="85">
        <f t="shared" si="27"/>
        <v>0</v>
      </c>
      <c r="AK34" s="85">
        <f t="shared" si="27"/>
        <v>0</v>
      </c>
      <c r="AL34" s="85">
        <f t="shared" si="27"/>
        <v>0</v>
      </c>
      <c r="AM34" s="85">
        <f t="shared" si="27"/>
        <v>0</v>
      </c>
      <c r="AN34" s="85">
        <f t="shared" si="27"/>
        <v>0</v>
      </c>
    </row>
    <row r="35" spans="1:41" x14ac:dyDescent="0.2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.1" thickBot="1" x14ac:dyDescent="0.25">
      <c r="A38" s="124" t="s">
        <v>153</v>
      </c>
      <c r="B38" s="85">
        <f>SUM(B30:B37)</f>
        <v>0.40323353293413178</v>
      </c>
      <c r="C38" s="85">
        <f t="shared" ref="C38:AN38" si="31">SUM(C30:C37)</f>
        <v>0.40323353293413178</v>
      </c>
      <c r="D38" s="85">
        <f t="shared" si="31"/>
        <v>0.40323353293413178</v>
      </c>
      <c r="E38" s="85">
        <f t="shared" si="31"/>
        <v>0.40323353293413178</v>
      </c>
      <c r="F38" s="85">
        <f t="shared" si="31"/>
        <v>0.40323353293413178</v>
      </c>
      <c r="G38" s="85">
        <f t="shared" si="31"/>
        <v>0.46862275449101798</v>
      </c>
      <c r="H38" s="85">
        <f t="shared" si="31"/>
        <v>0.61365269461077832</v>
      </c>
      <c r="I38" s="85">
        <f t="shared" si="31"/>
        <v>0.80269461077844317</v>
      </c>
      <c r="J38" s="85">
        <f t="shared" si="31"/>
        <v>0.89910179640718557</v>
      </c>
      <c r="K38" s="85">
        <f t="shared" si="31"/>
        <v>0.93934131736526938</v>
      </c>
      <c r="L38" s="85">
        <f t="shared" si="31"/>
        <v>0.95191616766467058</v>
      </c>
      <c r="M38" s="85">
        <f t="shared" si="31"/>
        <v>0.95191616766467058</v>
      </c>
      <c r="N38" s="85">
        <f t="shared" si="31"/>
        <v>0.95191616766467058</v>
      </c>
      <c r="O38" s="85">
        <f t="shared" si="31"/>
        <v>0.95191616766467058</v>
      </c>
      <c r="P38" s="85">
        <f t="shared" si="31"/>
        <v>0.95191616766467058</v>
      </c>
      <c r="Q38" s="85">
        <f t="shared" si="31"/>
        <v>0.95191616766467058</v>
      </c>
      <c r="R38" s="85">
        <f t="shared" si="31"/>
        <v>0.95191616766467058</v>
      </c>
      <c r="S38" s="85">
        <f t="shared" si="31"/>
        <v>0.95191616766467058</v>
      </c>
      <c r="T38" s="85">
        <f t="shared" si="31"/>
        <v>0.95191616766467058</v>
      </c>
      <c r="U38" s="85">
        <f t="shared" si="31"/>
        <v>0.95191616766467058</v>
      </c>
      <c r="V38" s="85">
        <f t="shared" si="31"/>
        <v>0.95191616766467058</v>
      </c>
      <c r="W38" s="85">
        <f t="shared" si="31"/>
        <v>0.95191616766467058</v>
      </c>
      <c r="X38" s="85">
        <f t="shared" si="31"/>
        <v>0.95191616766467058</v>
      </c>
      <c r="Y38" s="85">
        <f t="shared" si="31"/>
        <v>0.95191616766467058</v>
      </c>
      <c r="Z38" s="85">
        <f t="shared" si="31"/>
        <v>0.95191616766467058</v>
      </c>
      <c r="AA38" s="85">
        <f t="shared" si="31"/>
        <v>0.95191616766467058</v>
      </c>
      <c r="AB38" s="85">
        <f t="shared" si="31"/>
        <v>0.95191616766467058</v>
      </c>
      <c r="AC38" s="85">
        <f t="shared" si="31"/>
        <v>0.95191616766467058</v>
      </c>
      <c r="AD38" s="85">
        <f t="shared" si="31"/>
        <v>0.95191616766467058</v>
      </c>
      <c r="AE38" s="85">
        <f t="shared" si="31"/>
        <v>0.93934131736526938</v>
      </c>
      <c r="AF38" s="85">
        <f t="shared" si="31"/>
        <v>0.89910179640718557</v>
      </c>
      <c r="AG38" s="85">
        <f t="shared" si="31"/>
        <v>0.80269461077844317</v>
      </c>
      <c r="AH38" s="85">
        <f t="shared" si="31"/>
        <v>0.61365269461077832</v>
      </c>
      <c r="AI38" s="85">
        <f t="shared" si="31"/>
        <v>0.46862275449101798</v>
      </c>
      <c r="AJ38" s="85">
        <f t="shared" si="31"/>
        <v>0.40323353293413178</v>
      </c>
      <c r="AK38" s="85">
        <f t="shared" si="31"/>
        <v>0.40323353293413178</v>
      </c>
      <c r="AL38" s="85">
        <f t="shared" si="31"/>
        <v>0.40323353293413178</v>
      </c>
      <c r="AM38" s="85">
        <f t="shared" si="31"/>
        <v>0.40323353293413178</v>
      </c>
      <c r="AN38" s="85">
        <f t="shared" si="31"/>
        <v>0.40323353293413178</v>
      </c>
      <c r="AO38" s="85">
        <f>SUM(B38:AN38)</f>
        <v>29.565568862275441</v>
      </c>
    </row>
    <row r="39" spans="1:41" ht="13.1" thickBot="1" x14ac:dyDescent="0.25">
      <c r="A39" s="124"/>
      <c r="B39" s="85"/>
      <c r="C39" s="85"/>
      <c r="D39" s="263">
        <f>AVERAGE(D38:H38)</f>
        <v>0.45839520958083835</v>
      </c>
      <c r="E39" s="264"/>
      <c r="F39" s="264"/>
      <c r="G39" s="264"/>
      <c r="H39" s="26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63">
        <f>AVERAGE(S38:W38)</f>
        <v>0.95191616766467058</v>
      </c>
      <c r="T39" s="264"/>
      <c r="U39" s="264"/>
      <c r="V39" s="264"/>
      <c r="W39" s="26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63">
        <f>AVERAGE(AH38:AL38)</f>
        <v>0.45839520958083824</v>
      </c>
      <c r="AI39" s="264"/>
      <c r="AJ39" s="264"/>
      <c r="AK39" s="264"/>
      <c r="AL39" s="265"/>
      <c r="AM39" s="85"/>
      <c r="AN39" s="85"/>
      <c r="AO39" s="85"/>
    </row>
    <row r="41" spans="1:41" x14ac:dyDescent="0.2">
      <c r="A41">
        <f>'Pattern Design'!G21</f>
        <v>13</v>
      </c>
      <c r="B41" s="125">
        <f>'Pattern Design'!C29</f>
        <v>36</v>
      </c>
      <c r="C41" s="125">
        <f>'Pattern Design'!D29</f>
        <v>36</v>
      </c>
      <c r="D41" s="125">
        <f>'Pattern Design'!E29</f>
        <v>36</v>
      </c>
      <c r="E41" s="125">
        <f>'Pattern Design'!F29</f>
        <v>36</v>
      </c>
      <c r="F41" s="125">
        <f>'Pattern Design'!G29</f>
        <v>36</v>
      </c>
      <c r="G41" s="125">
        <f>'Pattern Design'!H29</f>
        <v>48</v>
      </c>
      <c r="H41" s="125">
        <f>'Pattern Design'!I29</f>
        <v>67</v>
      </c>
      <c r="I41" s="125">
        <f>'Pattern Design'!J29</f>
        <v>87</v>
      </c>
      <c r="J41" s="125">
        <f>'Pattern Design'!K29</f>
        <v>87</v>
      </c>
      <c r="K41" s="125">
        <f>'Pattern Design'!L29</f>
        <v>87</v>
      </c>
      <c r="L41" s="125">
        <f>'Pattern Design'!M29</f>
        <v>87</v>
      </c>
      <c r="M41" s="125">
        <f>'Pattern Design'!N29</f>
        <v>87</v>
      </c>
      <c r="N41" s="125">
        <f>'Pattern Design'!O29</f>
        <v>87</v>
      </c>
      <c r="O41" s="125">
        <f>'Pattern Design'!P29</f>
        <v>87</v>
      </c>
      <c r="P41" s="125">
        <f>'Pattern Design'!Q29</f>
        <v>87</v>
      </c>
      <c r="Q41" s="125">
        <f>'Pattern Design'!R29</f>
        <v>87</v>
      </c>
      <c r="R41" s="125">
        <f>'Pattern Design'!S29</f>
        <v>87</v>
      </c>
      <c r="S41" s="125">
        <f>'Pattern Design'!T29</f>
        <v>87</v>
      </c>
      <c r="T41" s="125">
        <f>'Pattern Design'!U29</f>
        <v>87</v>
      </c>
      <c r="U41" s="125">
        <f>'Pattern Design'!V29</f>
        <v>87</v>
      </c>
      <c r="V41" s="125">
        <f>'Pattern Design'!W29</f>
        <v>87</v>
      </c>
      <c r="W41" s="125">
        <f>'Pattern Design'!X29</f>
        <v>87</v>
      </c>
      <c r="X41" s="125">
        <f>'Pattern Design'!Y29</f>
        <v>87</v>
      </c>
      <c r="Y41" s="125">
        <f>'Pattern Design'!Z29</f>
        <v>87</v>
      </c>
      <c r="Z41" s="125">
        <f>'Pattern Design'!AA29</f>
        <v>87</v>
      </c>
      <c r="AA41" s="125">
        <f>'Pattern Design'!AB29</f>
        <v>87</v>
      </c>
      <c r="AB41" s="125">
        <f>'Pattern Design'!AC29</f>
        <v>87</v>
      </c>
      <c r="AC41" s="125">
        <f>'Pattern Design'!AD29</f>
        <v>87</v>
      </c>
      <c r="AD41" s="125">
        <f>'Pattern Design'!AE29</f>
        <v>87</v>
      </c>
      <c r="AE41" s="125">
        <f>'Pattern Design'!AF29</f>
        <v>87</v>
      </c>
      <c r="AF41" s="125">
        <f>'Pattern Design'!AG29</f>
        <v>87</v>
      </c>
      <c r="AG41" s="125">
        <f>'Pattern Design'!AH29</f>
        <v>87</v>
      </c>
      <c r="AH41" s="125">
        <f>'Pattern Design'!AI29</f>
        <v>67</v>
      </c>
      <c r="AI41" s="125">
        <f>'Pattern Design'!AJ29</f>
        <v>48</v>
      </c>
      <c r="AJ41" s="125">
        <f>'Pattern Design'!AK29</f>
        <v>36</v>
      </c>
      <c r="AK41" s="125">
        <f>'Pattern Design'!AL29</f>
        <v>36</v>
      </c>
      <c r="AL41" s="125">
        <f>'Pattern Design'!AM29</f>
        <v>36</v>
      </c>
      <c r="AM41" s="125">
        <f>'Pattern Design'!AN29</f>
        <v>36</v>
      </c>
      <c r="AN41" s="125">
        <f>'Pattern Design'!AO29</f>
        <v>36</v>
      </c>
    </row>
    <row r="42" spans="1:41" x14ac:dyDescent="0.2">
      <c r="A42">
        <f>'Pattern Design'!K21</f>
        <v>22</v>
      </c>
      <c r="B42" s="125">
        <f>'Pattern Design'!C30</f>
        <v>30</v>
      </c>
      <c r="C42" s="125">
        <f>'Pattern Design'!D30</f>
        <v>30</v>
      </c>
      <c r="D42" s="125">
        <f>'Pattern Design'!E30</f>
        <v>30</v>
      </c>
      <c r="E42" s="125">
        <f>'Pattern Design'!F30</f>
        <v>30</v>
      </c>
      <c r="F42" s="125">
        <f>'Pattern Design'!G30</f>
        <v>30</v>
      </c>
      <c r="G42" s="125">
        <f>'Pattern Design'!H30</f>
        <v>30</v>
      </c>
      <c r="H42" s="125">
        <f>'Pattern Design'!I30</f>
        <v>41</v>
      </c>
      <c r="I42" s="125">
        <f>'Pattern Design'!J30</f>
        <v>56</v>
      </c>
      <c r="J42" s="125">
        <f>'Pattern Design'!K30</f>
        <v>70</v>
      </c>
      <c r="K42" s="125">
        <f>'Pattern Design'!L30</f>
        <v>70</v>
      </c>
      <c r="L42" s="125">
        <f>'Pattern Design'!M30</f>
        <v>70</v>
      </c>
      <c r="M42" s="125">
        <f>'Pattern Design'!N30</f>
        <v>70</v>
      </c>
      <c r="N42" s="125">
        <f>'Pattern Design'!O30</f>
        <v>70</v>
      </c>
      <c r="O42" s="125">
        <f>'Pattern Design'!P30</f>
        <v>70</v>
      </c>
      <c r="P42" s="125">
        <f>'Pattern Design'!Q30</f>
        <v>70</v>
      </c>
      <c r="Q42" s="125">
        <f>'Pattern Design'!R30</f>
        <v>70</v>
      </c>
      <c r="R42" s="125">
        <f>'Pattern Design'!S30</f>
        <v>70</v>
      </c>
      <c r="S42" s="125">
        <f>'Pattern Design'!T30</f>
        <v>70</v>
      </c>
      <c r="T42" s="125">
        <f>'Pattern Design'!U30</f>
        <v>70</v>
      </c>
      <c r="U42" s="125">
        <f>'Pattern Design'!V30</f>
        <v>70</v>
      </c>
      <c r="V42" s="125">
        <f>'Pattern Design'!W30</f>
        <v>70</v>
      </c>
      <c r="W42" s="125">
        <f>'Pattern Design'!X30</f>
        <v>70</v>
      </c>
      <c r="X42" s="125">
        <f>'Pattern Design'!Y30</f>
        <v>70</v>
      </c>
      <c r="Y42" s="125">
        <f>'Pattern Design'!Z30</f>
        <v>70</v>
      </c>
      <c r="Z42" s="125">
        <f>'Pattern Design'!AA30</f>
        <v>70</v>
      </c>
      <c r="AA42" s="125">
        <f>'Pattern Design'!AB30</f>
        <v>70</v>
      </c>
      <c r="AB42" s="125">
        <f>'Pattern Design'!AC30</f>
        <v>70</v>
      </c>
      <c r="AC42" s="125">
        <f>'Pattern Design'!AD30</f>
        <v>70</v>
      </c>
      <c r="AD42" s="125">
        <f>'Pattern Design'!AE30</f>
        <v>70</v>
      </c>
      <c r="AE42" s="125">
        <f>'Pattern Design'!AF30</f>
        <v>70</v>
      </c>
      <c r="AF42" s="125">
        <f>'Pattern Design'!AG30</f>
        <v>70</v>
      </c>
      <c r="AG42" s="125">
        <f>'Pattern Design'!AH30</f>
        <v>56</v>
      </c>
      <c r="AH42" s="125">
        <f>'Pattern Design'!AI30</f>
        <v>41</v>
      </c>
      <c r="AI42" s="125">
        <f>'Pattern Design'!AJ30</f>
        <v>30</v>
      </c>
      <c r="AJ42" s="125">
        <f>'Pattern Design'!AK30</f>
        <v>30</v>
      </c>
      <c r="AK42" s="125">
        <f>'Pattern Design'!AL30</f>
        <v>30</v>
      </c>
      <c r="AL42" s="125">
        <f>'Pattern Design'!AM30</f>
        <v>30</v>
      </c>
      <c r="AM42" s="125">
        <f>'Pattern Design'!AN30</f>
        <v>30</v>
      </c>
      <c r="AN42" s="125">
        <f>'Pattern Design'!AO30</f>
        <v>30</v>
      </c>
    </row>
    <row r="43" spans="1:41" x14ac:dyDescent="0.2">
      <c r="A43">
        <f>'Pattern Design'!O21</f>
        <v>29</v>
      </c>
      <c r="B43" s="125">
        <f>'Pattern Design'!C31</f>
        <v>22</v>
      </c>
      <c r="C43" s="125">
        <f>'Pattern Design'!D31</f>
        <v>22</v>
      </c>
      <c r="D43" s="125">
        <f>'Pattern Design'!E31</f>
        <v>22</v>
      </c>
      <c r="E43" s="125">
        <f>'Pattern Design'!F31</f>
        <v>22</v>
      </c>
      <c r="F43" s="125">
        <f>'Pattern Design'!G31</f>
        <v>22</v>
      </c>
      <c r="G43" s="125">
        <f>'Pattern Design'!H31</f>
        <v>22</v>
      </c>
      <c r="H43" s="125">
        <f>'Pattern Design'!I31</f>
        <v>22</v>
      </c>
      <c r="I43" s="125">
        <f>'Pattern Design'!J31</f>
        <v>30</v>
      </c>
      <c r="J43" s="125">
        <f>'Pattern Design'!K31</f>
        <v>42</v>
      </c>
      <c r="K43" s="125">
        <f>'Pattern Design'!L31</f>
        <v>50</v>
      </c>
      <c r="L43" s="125">
        <f>'Pattern Design'!M31</f>
        <v>50</v>
      </c>
      <c r="M43" s="125">
        <f>'Pattern Design'!N31</f>
        <v>50</v>
      </c>
      <c r="N43" s="125">
        <f>'Pattern Design'!O31</f>
        <v>50</v>
      </c>
      <c r="O43" s="125">
        <f>'Pattern Design'!P31</f>
        <v>50</v>
      </c>
      <c r="P43" s="125">
        <f>'Pattern Design'!Q31</f>
        <v>50</v>
      </c>
      <c r="Q43" s="125">
        <f>'Pattern Design'!R31</f>
        <v>50</v>
      </c>
      <c r="R43" s="125">
        <f>'Pattern Design'!S31</f>
        <v>50</v>
      </c>
      <c r="S43" s="125">
        <f>'Pattern Design'!T31</f>
        <v>50</v>
      </c>
      <c r="T43" s="125">
        <f>'Pattern Design'!U31</f>
        <v>50</v>
      </c>
      <c r="U43" s="125">
        <f>'Pattern Design'!V31</f>
        <v>50</v>
      </c>
      <c r="V43" s="125">
        <f>'Pattern Design'!W31</f>
        <v>50</v>
      </c>
      <c r="W43" s="125">
        <f>'Pattern Design'!X31</f>
        <v>50</v>
      </c>
      <c r="X43" s="125">
        <f>'Pattern Design'!Y31</f>
        <v>50</v>
      </c>
      <c r="Y43" s="125">
        <f>'Pattern Design'!Z31</f>
        <v>50</v>
      </c>
      <c r="Z43" s="125">
        <f>'Pattern Design'!AA31</f>
        <v>50</v>
      </c>
      <c r="AA43" s="125">
        <f>'Pattern Design'!AB31</f>
        <v>50</v>
      </c>
      <c r="AB43" s="125">
        <f>'Pattern Design'!AC31</f>
        <v>50</v>
      </c>
      <c r="AC43" s="125">
        <f>'Pattern Design'!AD31</f>
        <v>50</v>
      </c>
      <c r="AD43" s="125">
        <f>'Pattern Design'!AE31</f>
        <v>50</v>
      </c>
      <c r="AE43" s="125">
        <f>'Pattern Design'!AF31</f>
        <v>50</v>
      </c>
      <c r="AF43" s="125">
        <f>'Pattern Design'!AG31</f>
        <v>42</v>
      </c>
      <c r="AG43" s="125">
        <f>'Pattern Design'!AH31</f>
        <v>30</v>
      </c>
      <c r="AH43" s="125">
        <f>'Pattern Design'!AI31</f>
        <v>22</v>
      </c>
      <c r="AI43" s="125">
        <f>'Pattern Design'!AJ31</f>
        <v>22</v>
      </c>
      <c r="AJ43" s="125">
        <f>'Pattern Design'!AK31</f>
        <v>22</v>
      </c>
      <c r="AK43" s="125">
        <f>'Pattern Design'!AL31</f>
        <v>22</v>
      </c>
      <c r="AL43" s="125">
        <f>'Pattern Design'!AM31</f>
        <v>22</v>
      </c>
      <c r="AM43" s="125">
        <f>'Pattern Design'!AN31</f>
        <v>22</v>
      </c>
      <c r="AN43" s="125">
        <f>'Pattern Design'!AO31</f>
        <v>22</v>
      </c>
    </row>
    <row r="44" spans="1:41" x14ac:dyDescent="0.2">
      <c r="A44">
        <f>'Pattern Design'!S21</f>
        <v>34</v>
      </c>
      <c r="B44" s="125">
        <f>'Pattern Design'!C32</f>
        <v>14</v>
      </c>
      <c r="C44" s="125">
        <f>'Pattern Design'!D32</f>
        <v>14</v>
      </c>
      <c r="D44" s="125">
        <f>'Pattern Design'!E32</f>
        <v>14</v>
      </c>
      <c r="E44" s="125">
        <f>'Pattern Design'!F32</f>
        <v>14</v>
      </c>
      <c r="F44" s="125">
        <f>'Pattern Design'!G32</f>
        <v>14</v>
      </c>
      <c r="G44" s="125">
        <f>'Pattern Design'!H32</f>
        <v>14</v>
      </c>
      <c r="H44" s="125">
        <f>'Pattern Design'!I32</f>
        <v>14</v>
      </c>
      <c r="I44" s="125">
        <f>'Pattern Design'!J32</f>
        <v>14</v>
      </c>
      <c r="J44" s="125">
        <f>'Pattern Design'!K32</f>
        <v>18</v>
      </c>
      <c r="K44" s="125">
        <f>'Pattern Design'!L32</f>
        <v>26</v>
      </c>
      <c r="L44" s="125">
        <f>'Pattern Design'!M32</f>
        <v>32</v>
      </c>
      <c r="M44" s="125">
        <f>'Pattern Design'!N32</f>
        <v>32</v>
      </c>
      <c r="N44" s="125">
        <f>'Pattern Design'!O32</f>
        <v>32</v>
      </c>
      <c r="O44" s="125">
        <f>'Pattern Design'!P32</f>
        <v>32</v>
      </c>
      <c r="P44" s="125">
        <f>'Pattern Design'!Q32</f>
        <v>32</v>
      </c>
      <c r="Q44" s="125">
        <f>'Pattern Design'!R32</f>
        <v>32</v>
      </c>
      <c r="R44" s="125">
        <f>'Pattern Design'!S32</f>
        <v>32</v>
      </c>
      <c r="S44" s="125">
        <f>'Pattern Design'!T32</f>
        <v>32</v>
      </c>
      <c r="T44" s="125">
        <f>'Pattern Design'!U32</f>
        <v>32</v>
      </c>
      <c r="U44" s="125">
        <f>'Pattern Design'!V32</f>
        <v>32</v>
      </c>
      <c r="V44" s="125">
        <f>'Pattern Design'!W32</f>
        <v>32</v>
      </c>
      <c r="W44" s="125">
        <f>'Pattern Design'!X32</f>
        <v>32</v>
      </c>
      <c r="X44" s="125">
        <f>'Pattern Design'!Y32</f>
        <v>32</v>
      </c>
      <c r="Y44" s="125">
        <f>'Pattern Design'!Z32</f>
        <v>32</v>
      </c>
      <c r="Z44" s="125">
        <f>'Pattern Design'!AA32</f>
        <v>32</v>
      </c>
      <c r="AA44" s="125">
        <f>'Pattern Design'!AB32</f>
        <v>32</v>
      </c>
      <c r="AB44" s="125">
        <f>'Pattern Design'!AC32</f>
        <v>32</v>
      </c>
      <c r="AC44" s="125">
        <f>'Pattern Design'!AD32</f>
        <v>32</v>
      </c>
      <c r="AD44" s="125">
        <f>'Pattern Design'!AE32</f>
        <v>32</v>
      </c>
      <c r="AE44" s="125">
        <f>'Pattern Design'!AF32</f>
        <v>26</v>
      </c>
      <c r="AF44" s="125">
        <f>'Pattern Design'!AG32</f>
        <v>18</v>
      </c>
      <c r="AG44" s="125">
        <f>'Pattern Design'!AH32</f>
        <v>14</v>
      </c>
      <c r="AH44" s="125">
        <f>'Pattern Design'!AI32</f>
        <v>14</v>
      </c>
      <c r="AI44" s="125">
        <f>'Pattern Design'!AJ32</f>
        <v>14</v>
      </c>
      <c r="AJ44" s="125">
        <f>'Pattern Design'!AK32</f>
        <v>14</v>
      </c>
      <c r="AK44" s="125">
        <f>'Pattern Design'!AL32</f>
        <v>14</v>
      </c>
      <c r="AL44" s="125">
        <f>'Pattern Design'!AM32</f>
        <v>14</v>
      </c>
      <c r="AM44" s="125">
        <f>'Pattern Design'!AN32</f>
        <v>14</v>
      </c>
      <c r="AN44" s="125">
        <f>'Pattern Design'!AO32</f>
        <v>14</v>
      </c>
    </row>
    <row r="45" spans="1:41" x14ac:dyDescent="0.2">
      <c r="A45">
        <f>'Pattern Design'!W21</f>
        <v>41</v>
      </c>
      <c r="B45" s="125">
        <f>'Pattern Design'!C33</f>
        <v>1</v>
      </c>
      <c r="C45" s="125">
        <f>'Pattern Design'!D33</f>
        <v>1</v>
      </c>
      <c r="D45" s="125">
        <f>'Pattern Design'!E33</f>
        <v>1</v>
      </c>
      <c r="E45" s="125">
        <f>'Pattern Design'!F33</f>
        <v>1</v>
      </c>
      <c r="F45" s="125">
        <f>'Pattern Design'!G33</f>
        <v>1</v>
      </c>
      <c r="G45" s="125">
        <f>'Pattern Design'!H33</f>
        <v>1</v>
      </c>
      <c r="H45" s="125">
        <f>'Pattern Design'!I33</f>
        <v>1</v>
      </c>
      <c r="I45" s="125">
        <f>'Pattern Design'!J33</f>
        <v>1</v>
      </c>
      <c r="J45" s="125">
        <f>'Pattern Design'!K33</f>
        <v>1</v>
      </c>
      <c r="K45" s="125">
        <f>'Pattern Design'!L33</f>
        <v>1</v>
      </c>
      <c r="L45" s="125">
        <f>'Pattern Design'!M33</f>
        <v>1</v>
      </c>
      <c r="M45" s="125">
        <f>'Pattern Design'!N33</f>
        <v>1</v>
      </c>
      <c r="N45" s="125">
        <f>'Pattern Design'!O33</f>
        <v>1</v>
      </c>
      <c r="O45" s="125">
        <f>'Pattern Design'!P33</f>
        <v>1</v>
      </c>
      <c r="P45" s="125">
        <f>'Pattern Design'!Q33</f>
        <v>1</v>
      </c>
      <c r="Q45" s="125">
        <f>'Pattern Design'!R33</f>
        <v>1</v>
      </c>
      <c r="R45" s="125">
        <f>'Pattern Design'!S33</f>
        <v>1</v>
      </c>
      <c r="S45" s="125">
        <f>'Pattern Design'!T33</f>
        <v>1</v>
      </c>
      <c r="T45" s="125">
        <f>'Pattern Design'!U33</f>
        <v>1</v>
      </c>
      <c r="U45" s="125">
        <f>'Pattern Design'!V33</f>
        <v>1</v>
      </c>
      <c r="V45" s="125">
        <f>'Pattern Design'!W33</f>
        <v>1</v>
      </c>
      <c r="W45" s="125">
        <f>'Pattern Design'!X33</f>
        <v>1</v>
      </c>
      <c r="X45" s="125">
        <f>'Pattern Design'!Y33</f>
        <v>1</v>
      </c>
      <c r="Y45" s="125">
        <f>'Pattern Design'!Z33</f>
        <v>1</v>
      </c>
      <c r="Z45" s="125">
        <f>'Pattern Design'!AA33</f>
        <v>1</v>
      </c>
      <c r="AA45" s="125">
        <f>'Pattern Design'!AB33</f>
        <v>1</v>
      </c>
      <c r="AB45" s="125">
        <f>'Pattern Design'!AC33</f>
        <v>1</v>
      </c>
      <c r="AC45" s="125">
        <f>'Pattern Design'!AD33</f>
        <v>1</v>
      </c>
      <c r="AD45" s="125">
        <f>'Pattern Design'!AE33</f>
        <v>1</v>
      </c>
      <c r="AE45" s="125">
        <f>'Pattern Design'!AF33</f>
        <v>1</v>
      </c>
      <c r="AF45" s="125">
        <f>'Pattern Design'!AG33</f>
        <v>1</v>
      </c>
      <c r="AG45" s="125">
        <f>'Pattern Design'!AH33</f>
        <v>1</v>
      </c>
      <c r="AH45" s="125">
        <f>'Pattern Design'!AI33</f>
        <v>1</v>
      </c>
      <c r="AI45" s="125">
        <f>'Pattern Design'!AJ33</f>
        <v>1</v>
      </c>
      <c r="AJ45" s="125">
        <f>'Pattern Design'!AK33</f>
        <v>1</v>
      </c>
      <c r="AK45" s="125">
        <f>'Pattern Design'!AL33</f>
        <v>1</v>
      </c>
      <c r="AL45" s="125">
        <f>'Pattern Design'!AM33</f>
        <v>1</v>
      </c>
      <c r="AM45" s="125">
        <f>'Pattern Design'!AN33</f>
        <v>1</v>
      </c>
      <c r="AN45" s="125">
        <f>'Pattern Design'!AO33</f>
        <v>1</v>
      </c>
    </row>
    <row r="46" spans="1:41" x14ac:dyDescent="0.2">
      <c r="A46">
        <f>'Pattern Design'!AA21</f>
        <v>0</v>
      </c>
      <c r="B46" s="125">
        <f>'Pattern Design'!C34</f>
        <v>0</v>
      </c>
      <c r="C46" s="125">
        <f>'Pattern Design'!D34</f>
        <v>0</v>
      </c>
      <c r="D46" s="125">
        <f>'Pattern Design'!E34</f>
        <v>0</v>
      </c>
      <c r="E46" s="125">
        <f>'Pattern Design'!F34</f>
        <v>0</v>
      </c>
      <c r="F46" s="125">
        <f>'Pattern Design'!G34</f>
        <v>0</v>
      </c>
      <c r="G46" s="125">
        <f>'Pattern Design'!H34</f>
        <v>0</v>
      </c>
      <c r="H46" s="125">
        <f>'Pattern Design'!I34</f>
        <v>0</v>
      </c>
      <c r="I46" s="125">
        <f>'Pattern Design'!J34</f>
        <v>0</v>
      </c>
      <c r="J46" s="125">
        <f>'Pattern Design'!K34</f>
        <v>0</v>
      </c>
      <c r="K46" s="125">
        <f>'Pattern Design'!L34</f>
        <v>0</v>
      </c>
      <c r="L46" s="125">
        <f>'Pattern Design'!M34</f>
        <v>0</v>
      </c>
      <c r="M46" s="125">
        <f>'Pattern Design'!N34</f>
        <v>0</v>
      </c>
      <c r="N46" s="125">
        <f>'Pattern Design'!O34</f>
        <v>0</v>
      </c>
      <c r="O46" s="125">
        <f>'Pattern Design'!P34</f>
        <v>0</v>
      </c>
      <c r="P46" s="125">
        <f>'Pattern Design'!Q34</f>
        <v>0</v>
      </c>
      <c r="Q46" s="125">
        <f>'Pattern Design'!R34</f>
        <v>0</v>
      </c>
      <c r="R46" s="125">
        <f>'Pattern Design'!S34</f>
        <v>0</v>
      </c>
      <c r="S46" s="125">
        <f>'Pattern Design'!T34</f>
        <v>0</v>
      </c>
      <c r="T46" s="125">
        <f>'Pattern Design'!U34</f>
        <v>0</v>
      </c>
      <c r="U46" s="125">
        <f>'Pattern Design'!V34</f>
        <v>0</v>
      </c>
      <c r="V46" s="125">
        <f>'Pattern Design'!W34</f>
        <v>0</v>
      </c>
      <c r="W46" s="125">
        <f>'Pattern Design'!X34</f>
        <v>0</v>
      </c>
      <c r="X46" s="125">
        <f>'Pattern Design'!Y34</f>
        <v>0</v>
      </c>
      <c r="Y46" s="125">
        <f>'Pattern Design'!Z34</f>
        <v>0</v>
      </c>
      <c r="Z46" s="125">
        <f>'Pattern Design'!AA34</f>
        <v>0</v>
      </c>
      <c r="AA46" s="125">
        <f>'Pattern Design'!AB34</f>
        <v>0</v>
      </c>
      <c r="AB46" s="125">
        <f>'Pattern Design'!AC34</f>
        <v>0</v>
      </c>
      <c r="AC46" s="125">
        <f>'Pattern Design'!AD34</f>
        <v>0</v>
      </c>
      <c r="AD46" s="125">
        <f>'Pattern Design'!AE34</f>
        <v>0</v>
      </c>
      <c r="AE46" s="125">
        <f>'Pattern Design'!AF34</f>
        <v>0</v>
      </c>
      <c r="AF46" s="125">
        <f>'Pattern Design'!AG34</f>
        <v>0</v>
      </c>
      <c r="AG46" s="125">
        <f>'Pattern Design'!AH34</f>
        <v>0</v>
      </c>
      <c r="AH46" s="125">
        <f>'Pattern Design'!AI34</f>
        <v>0</v>
      </c>
      <c r="AI46" s="125">
        <f>'Pattern Design'!AJ34</f>
        <v>0</v>
      </c>
      <c r="AJ46" s="125">
        <f>'Pattern Design'!AK34</f>
        <v>0</v>
      </c>
      <c r="AK46" s="125">
        <f>'Pattern Design'!AL34</f>
        <v>0</v>
      </c>
      <c r="AL46" s="125">
        <f>'Pattern Design'!AM34</f>
        <v>0</v>
      </c>
      <c r="AM46" s="125">
        <f>'Pattern Design'!AN34</f>
        <v>0</v>
      </c>
      <c r="AN46" s="125">
        <f>'Pattern Design'!AO34</f>
        <v>0</v>
      </c>
    </row>
    <row r="47" spans="1:41" x14ac:dyDescent="0.2">
      <c r="A47">
        <f>'Pattern Design'!AE21</f>
        <v>0</v>
      </c>
      <c r="B47" s="125">
        <f>'Pattern Design'!C35</f>
        <v>0</v>
      </c>
      <c r="C47" s="125">
        <f>'Pattern Design'!D35</f>
        <v>0</v>
      </c>
      <c r="D47" s="125">
        <f>'Pattern Design'!E35</f>
        <v>0</v>
      </c>
      <c r="E47" s="125">
        <f>'Pattern Design'!F35</f>
        <v>0</v>
      </c>
      <c r="F47" s="125">
        <f>'Pattern Design'!G35</f>
        <v>0</v>
      </c>
      <c r="G47" s="125">
        <f>'Pattern Design'!H35</f>
        <v>0</v>
      </c>
      <c r="H47" s="125">
        <f>'Pattern Design'!I35</f>
        <v>0</v>
      </c>
      <c r="I47" s="125">
        <f>'Pattern Design'!J35</f>
        <v>0</v>
      </c>
      <c r="J47" s="125">
        <f>'Pattern Design'!K35</f>
        <v>0</v>
      </c>
      <c r="K47" s="125">
        <f>'Pattern Design'!L35</f>
        <v>0</v>
      </c>
      <c r="L47" s="125">
        <f>'Pattern Design'!M35</f>
        <v>0</v>
      </c>
      <c r="M47" s="125">
        <f>'Pattern Design'!N35</f>
        <v>0</v>
      </c>
      <c r="N47" s="125">
        <f>'Pattern Design'!O35</f>
        <v>0</v>
      </c>
      <c r="O47" s="125">
        <f>'Pattern Design'!P35</f>
        <v>0</v>
      </c>
      <c r="P47" s="125">
        <f>'Pattern Design'!Q35</f>
        <v>0</v>
      </c>
      <c r="Q47" s="125">
        <f>'Pattern Design'!R35</f>
        <v>0</v>
      </c>
      <c r="R47" s="125">
        <f>'Pattern Design'!S35</f>
        <v>0</v>
      </c>
      <c r="S47" s="125">
        <f>'Pattern Design'!T35</f>
        <v>0</v>
      </c>
      <c r="T47" s="125">
        <f>'Pattern Design'!U35</f>
        <v>0</v>
      </c>
      <c r="U47" s="125">
        <f>'Pattern Design'!V35</f>
        <v>0</v>
      </c>
      <c r="V47" s="125">
        <f>'Pattern Design'!W35</f>
        <v>0</v>
      </c>
      <c r="W47" s="125">
        <f>'Pattern Design'!X35</f>
        <v>0</v>
      </c>
      <c r="X47" s="125">
        <f>'Pattern Design'!Y35</f>
        <v>0</v>
      </c>
      <c r="Y47" s="125">
        <f>'Pattern Design'!Z35</f>
        <v>0</v>
      </c>
      <c r="Z47" s="125">
        <f>'Pattern Design'!AA35</f>
        <v>0</v>
      </c>
      <c r="AA47" s="125">
        <f>'Pattern Design'!AB35</f>
        <v>0</v>
      </c>
      <c r="AB47" s="125">
        <f>'Pattern Design'!AC35</f>
        <v>0</v>
      </c>
      <c r="AC47" s="125">
        <f>'Pattern Design'!AD35</f>
        <v>0</v>
      </c>
      <c r="AD47" s="125">
        <f>'Pattern Design'!AE35</f>
        <v>0</v>
      </c>
      <c r="AE47" s="125">
        <f>'Pattern Design'!AF35</f>
        <v>0</v>
      </c>
      <c r="AF47" s="125">
        <f>'Pattern Design'!AG35</f>
        <v>0</v>
      </c>
      <c r="AG47" s="125">
        <f>'Pattern Design'!AH35</f>
        <v>0</v>
      </c>
      <c r="AH47" s="125">
        <f>'Pattern Design'!AI35</f>
        <v>0</v>
      </c>
      <c r="AI47" s="125">
        <f>'Pattern Design'!AJ35</f>
        <v>0</v>
      </c>
      <c r="AJ47" s="125">
        <f>'Pattern Design'!AK35</f>
        <v>0</v>
      </c>
      <c r="AK47" s="125">
        <f>'Pattern Design'!AL35</f>
        <v>0</v>
      </c>
      <c r="AL47" s="125">
        <f>'Pattern Design'!AM35</f>
        <v>0</v>
      </c>
      <c r="AM47" s="125">
        <f>'Pattern Design'!AN35</f>
        <v>0</v>
      </c>
      <c r="AN47" s="125">
        <f>'Pattern Design'!AO35</f>
        <v>0</v>
      </c>
    </row>
    <row r="48" spans="1:41" x14ac:dyDescent="0.2">
      <c r="A48">
        <f>'Pattern Design'!AI21</f>
        <v>0</v>
      </c>
      <c r="B48" s="125">
        <f>'Pattern Design'!C36</f>
        <v>0</v>
      </c>
      <c r="C48" s="125">
        <f>'Pattern Design'!D36</f>
        <v>0</v>
      </c>
      <c r="D48" s="125">
        <f>'Pattern Design'!E36</f>
        <v>0</v>
      </c>
      <c r="E48" s="125">
        <f>'Pattern Design'!F36</f>
        <v>0</v>
      </c>
      <c r="F48" s="125">
        <f>'Pattern Design'!G36</f>
        <v>0</v>
      </c>
      <c r="G48" s="125">
        <f>'Pattern Design'!H36</f>
        <v>0</v>
      </c>
      <c r="H48" s="125">
        <f>'Pattern Design'!I36</f>
        <v>0</v>
      </c>
      <c r="I48" s="125">
        <f>'Pattern Design'!J36</f>
        <v>0</v>
      </c>
      <c r="J48" s="125">
        <f>'Pattern Design'!K36</f>
        <v>0</v>
      </c>
      <c r="K48" s="125">
        <f>'Pattern Design'!L36</f>
        <v>0</v>
      </c>
      <c r="L48" s="125">
        <f>'Pattern Design'!M36</f>
        <v>0</v>
      </c>
      <c r="M48" s="125">
        <f>'Pattern Design'!N36</f>
        <v>0</v>
      </c>
      <c r="N48" s="125">
        <f>'Pattern Design'!O36</f>
        <v>0</v>
      </c>
      <c r="O48" s="125">
        <f>'Pattern Design'!P36</f>
        <v>0</v>
      </c>
      <c r="P48" s="125">
        <f>'Pattern Design'!Q36</f>
        <v>0</v>
      </c>
      <c r="Q48" s="125">
        <f>'Pattern Design'!R36</f>
        <v>0</v>
      </c>
      <c r="R48" s="125">
        <f>'Pattern Design'!S36</f>
        <v>0</v>
      </c>
      <c r="S48" s="125">
        <f>'Pattern Design'!T36</f>
        <v>0</v>
      </c>
      <c r="T48" s="125">
        <f>'Pattern Design'!U36</f>
        <v>0</v>
      </c>
      <c r="U48" s="125">
        <f>'Pattern Design'!V36</f>
        <v>0</v>
      </c>
      <c r="V48" s="125">
        <f>'Pattern Design'!W36</f>
        <v>0</v>
      </c>
      <c r="W48" s="125">
        <f>'Pattern Design'!X36</f>
        <v>0</v>
      </c>
      <c r="X48" s="125">
        <f>'Pattern Design'!Y36</f>
        <v>0</v>
      </c>
      <c r="Y48" s="125">
        <f>'Pattern Design'!Z36</f>
        <v>0</v>
      </c>
      <c r="Z48" s="125">
        <f>'Pattern Design'!AA36</f>
        <v>0</v>
      </c>
      <c r="AA48" s="125">
        <f>'Pattern Design'!AB36</f>
        <v>0</v>
      </c>
      <c r="AB48" s="125">
        <f>'Pattern Design'!AC36</f>
        <v>0</v>
      </c>
      <c r="AC48" s="125">
        <f>'Pattern Design'!AD36</f>
        <v>0</v>
      </c>
      <c r="AD48" s="125">
        <f>'Pattern Design'!AE36</f>
        <v>0</v>
      </c>
      <c r="AE48" s="125">
        <f>'Pattern Design'!AF36</f>
        <v>0</v>
      </c>
      <c r="AF48" s="125">
        <f>'Pattern Design'!AG36</f>
        <v>0</v>
      </c>
      <c r="AG48" s="125">
        <f>'Pattern Design'!AH36</f>
        <v>0</v>
      </c>
      <c r="AH48" s="125">
        <f>'Pattern Design'!AI36</f>
        <v>0</v>
      </c>
      <c r="AI48" s="125">
        <f>'Pattern Design'!AJ36</f>
        <v>0</v>
      </c>
      <c r="AJ48" s="125">
        <f>'Pattern Design'!AK36</f>
        <v>0</v>
      </c>
      <c r="AK48" s="125">
        <f>'Pattern Design'!AL36</f>
        <v>0</v>
      </c>
      <c r="AL48" s="125">
        <f>'Pattern Design'!AM36</f>
        <v>0</v>
      </c>
      <c r="AM48" s="125">
        <f>'Pattern Design'!AN36</f>
        <v>0</v>
      </c>
      <c r="AN48" s="125">
        <f>'Pattern Design'!AO36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2015-09-10T15:18:30Z</cp:lastPrinted>
  <dcterms:created xsi:type="dcterms:W3CDTF">2009-04-28T15:21:37Z</dcterms:created>
  <dcterms:modified xsi:type="dcterms:W3CDTF">2015-12-01T15:51:53Z</dcterms:modified>
</cp:coreProperties>
</file>