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mitchell\Documents\3C's\Brunswick Direct+ Pattern Library\2013 NEW PATTERNS\"/>
    </mc:Choice>
  </mc:AlternateContent>
  <workbookProtection workbookAlgorithmName="SHA-512" workbookHashValue="wRWEZwNT77A7tdC88zIEFWpHOpDL3R5S3DwuLDULbhajrC4wuqsIFl9K4c68UdVOPka0x3+GY/j11WZM9SAXkQ==" workbookSaltValue="4hMydLBPiTUPTTYPUuGltQ==" workbookSpinCount="100000" lockStructure="1"/>
  <bookViews>
    <workbookView xWindow="0" yWindow="440" windowWidth="15200" windowHeight="8870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Design'!$T$9:$T$9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Design'!$A$1:$AR$64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71027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S37" i="6" l="1"/>
  <c r="U23" i="2" s="1"/>
  <c r="U22" i="2"/>
  <c r="U21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J25" i="1" s="1"/>
  <c r="I22" i="2"/>
  <c r="C8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J24" i="1" s="1"/>
  <c r="I18" i="2"/>
  <c r="I13" i="2"/>
  <c r="I21" i="2"/>
  <c r="I16" i="2"/>
  <c r="I11" i="2"/>
  <c r="I8" i="2"/>
  <c r="V21" i="2" l="1"/>
  <c r="V22" i="2"/>
  <c r="F11" i="3"/>
  <c r="J11" i="2"/>
  <c r="AB23" i="1" s="1"/>
  <c r="D6" i="2"/>
  <c r="H23" i="1" s="1"/>
  <c r="J21" i="2"/>
  <c r="AJ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F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F24" i="1" s="1"/>
  <c r="N12" i="6"/>
  <c r="N21" i="6" s="1"/>
  <c r="N30" i="6" s="1"/>
  <c r="C12" i="6"/>
  <c r="C21" i="6" s="1"/>
  <c r="C30" i="6" s="1"/>
  <c r="J7" i="2"/>
  <c r="X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B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X23" i="1" s="1"/>
  <c r="D21" i="2"/>
  <c r="T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P23" i="1" s="1"/>
  <c r="F8" i="3"/>
  <c r="D11" i="2"/>
  <c r="L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T24" i="1" s="1"/>
  <c r="D9" i="3"/>
  <c r="D12" i="2"/>
  <c r="L24" i="1" s="1"/>
  <c r="D17" i="2"/>
  <c r="P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H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L25" i="1" s="1"/>
  <c r="AO14" i="6"/>
  <c r="AP14" i="6" s="1"/>
  <c r="AQ14" i="6" s="1"/>
  <c r="P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T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X25" i="1" s="1"/>
  <c r="A9" i="6"/>
  <c r="A18" i="6" s="1"/>
  <c r="U12" i="2" l="1"/>
  <c r="C18" i="6"/>
  <c r="C27" i="6" s="1"/>
  <c r="C36" i="6" s="1"/>
  <c r="D18" i="6"/>
  <c r="D27" i="6" s="1"/>
  <c r="D36" i="6" s="1"/>
  <c r="H18" i="6"/>
  <c r="H27" i="6" s="1"/>
  <c r="H36" i="6" s="1"/>
  <c r="L18" i="6"/>
  <c r="L27" i="6" s="1"/>
  <c r="L36" i="6" s="1"/>
  <c r="P18" i="6"/>
  <c r="P27" i="6" s="1"/>
  <c r="P36" i="6" s="1"/>
  <c r="T18" i="6"/>
  <c r="T27" i="6" s="1"/>
  <c r="T36" i="6" s="1"/>
  <c r="X18" i="6"/>
  <c r="X27" i="6" s="1"/>
  <c r="X36" i="6" s="1"/>
  <c r="AB18" i="6"/>
  <c r="AB27" i="6" s="1"/>
  <c r="AB36" i="6" s="1"/>
  <c r="AF18" i="6"/>
  <c r="AF27" i="6" s="1"/>
  <c r="AF36" i="6" s="1"/>
  <c r="AJ18" i="6"/>
  <c r="AJ27" i="6" s="1"/>
  <c r="AJ36" i="6" s="1"/>
  <c r="AN18" i="6"/>
  <c r="AN27" i="6" s="1"/>
  <c r="AN36" i="6" s="1"/>
  <c r="E18" i="6"/>
  <c r="E27" i="6" s="1"/>
  <c r="E36" i="6" s="1"/>
  <c r="I18" i="6"/>
  <c r="I27" i="6" s="1"/>
  <c r="I36" i="6" s="1"/>
  <c r="M18" i="6"/>
  <c r="M27" i="6" s="1"/>
  <c r="M36" i="6" s="1"/>
  <c r="Q18" i="6"/>
  <c r="Q27" i="6" s="1"/>
  <c r="Q36" i="6" s="1"/>
  <c r="U18" i="6"/>
  <c r="U27" i="6" s="1"/>
  <c r="U36" i="6" s="1"/>
  <c r="Y18" i="6"/>
  <c r="Y27" i="6" s="1"/>
  <c r="Y36" i="6" s="1"/>
  <c r="AC18" i="6"/>
  <c r="AC27" i="6" s="1"/>
  <c r="AC36" i="6" s="1"/>
  <c r="AG18" i="6"/>
  <c r="AG27" i="6" s="1"/>
  <c r="AG36" i="6" s="1"/>
  <c r="AK18" i="6"/>
  <c r="AK27" i="6" s="1"/>
  <c r="AK36" i="6" s="1"/>
  <c r="F18" i="6"/>
  <c r="F27" i="6" s="1"/>
  <c r="F36" i="6" s="1"/>
  <c r="J18" i="6"/>
  <c r="J27" i="6" s="1"/>
  <c r="J36" i="6" s="1"/>
  <c r="N18" i="6"/>
  <c r="N27" i="6" s="1"/>
  <c r="N36" i="6" s="1"/>
  <c r="R18" i="6"/>
  <c r="R27" i="6" s="1"/>
  <c r="R36" i="6" s="1"/>
  <c r="V18" i="6"/>
  <c r="V27" i="6" s="1"/>
  <c r="V36" i="6" s="1"/>
  <c r="Z18" i="6"/>
  <c r="Z27" i="6" s="1"/>
  <c r="Z36" i="6" s="1"/>
  <c r="AD18" i="6"/>
  <c r="AD27" i="6" s="1"/>
  <c r="AD36" i="6" s="1"/>
  <c r="AH18" i="6"/>
  <c r="AH27" i="6" s="1"/>
  <c r="AH36" i="6" s="1"/>
  <c r="AL18" i="6"/>
  <c r="AL27" i="6" s="1"/>
  <c r="AL36" i="6" s="1"/>
  <c r="B18" i="6"/>
  <c r="G18" i="6"/>
  <c r="G27" i="6" s="1"/>
  <c r="G36" i="6" s="1"/>
  <c r="K18" i="6"/>
  <c r="K27" i="6" s="1"/>
  <c r="K36" i="6" s="1"/>
  <c r="O18" i="6"/>
  <c r="O27" i="6" s="1"/>
  <c r="O36" i="6" s="1"/>
  <c r="S18" i="6"/>
  <c r="S27" i="6" s="1"/>
  <c r="S36" i="6" s="1"/>
  <c r="W18" i="6"/>
  <c r="W27" i="6" s="1"/>
  <c r="W36" i="6" s="1"/>
  <c r="AA18" i="6"/>
  <c r="AA27" i="6" s="1"/>
  <c r="AA36" i="6" s="1"/>
  <c r="AE18" i="6"/>
  <c r="AE27" i="6" s="1"/>
  <c r="AE36" i="6" s="1"/>
  <c r="AI18" i="6"/>
  <c r="AI27" i="6" s="1"/>
  <c r="AI36" i="6" s="1"/>
  <c r="AM18" i="6"/>
  <c r="AM27" i="6" s="1"/>
  <c r="AM36" i="6" s="1"/>
  <c r="L38" i="6"/>
  <c r="U13" i="2"/>
  <c r="B26" i="6"/>
  <c r="B35" i="6" s="1"/>
  <c r="AO17" i="6"/>
  <c r="AP17" i="6" s="1"/>
  <c r="AQ17" i="6" s="1"/>
  <c r="AB25" i="1" s="1"/>
  <c r="U11" i="2"/>
  <c r="V6" i="2"/>
  <c r="V7" i="2"/>
  <c r="A10" i="6"/>
  <c r="A19" i="6" s="1"/>
  <c r="K38" i="6" l="1"/>
  <c r="AK38" i="6"/>
  <c r="U38" i="6"/>
  <c r="E38" i="6"/>
  <c r="AB38" i="6"/>
  <c r="AM38" i="6"/>
  <c r="W38" i="6"/>
  <c r="G38" i="6"/>
  <c r="AD38" i="6"/>
  <c r="N38" i="6"/>
  <c r="AG38" i="6"/>
  <c r="Q38" i="6"/>
  <c r="X38" i="6"/>
  <c r="H38" i="6"/>
  <c r="AI38" i="6"/>
  <c r="Z38" i="6"/>
  <c r="J38" i="6"/>
  <c r="AC38" i="6"/>
  <c r="M38" i="6"/>
  <c r="AJ38" i="6"/>
  <c r="T38" i="6"/>
  <c r="D38" i="6"/>
  <c r="AA38" i="6"/>
  <c r="R38" i="6"/>
  <c r="AE38" i="6"/>
  <c r="O38" i="6"/>
  <c r="V38" i="6"/>
  <c r="F38" i="6"/>
  <c r="Y38" i="6"/>
  <c r="I38" i="6"/>
  <c r="AF38" i="6"/>
  <c r="P38" i="6"/>
  <c r="C38" i="6"/>
  <c r="AO18" i="6"/>
  <c r="AP18" i="6" s="1"/>
  <c r="AQ18" i="6" s="1"/>
  <c r="AF25" i="1" s="1"/>
  <c r="B27" i="6"/>
  <c r="B36" i="6" s="1"/>
  <c r="AH38" i="6"/>
  <c r="S38" i="6"/>
  <c r="V12" i="2"/>
  <c r="V11" i="2"/>
  <c r="AN12" i="6"/>
  <c r="U17" i="2" l="1"/>
  <c r="D39" i="6"/>
  <c r="AL38" i="6"/>
  <c r="AH39" i="6" s="1"/>
  <c r="U16" i="2"/>
  <c r="S39" i="6"/>
  <c r="U18" i="2"/>
  <c r="B38" i="6"/>
  <c r="AO12" i="6"/>
  <c r="AN21" i="6"/>
  <c r="AN30" i="6" s="1"/>
  <c r="AN24" i="1" l="1"/>
  <c r="AN23" i="1"/>
  <c r="V16" i="2"/>
  <c r="V17" i="2"/>
  <c r="R55" i="2"/>
  <c r="A55" i="2"/>
  <c r="AN38" i="6"/>
  <c r="AO38" i="6" s="1"/>
  <c r="AP12" i="6"/>
  <c r="AQ12" i="6" s="1"/>
  <c r="H25" i="1" s="1"/>
  <c r="AO20" i="6"/>
  <c r="AO21" i="6" s="1"/>
  <c r="AO26" i="6" s="1"/>
  <c r="G13" i="1" l="1"/>
  <c r="AQ20" i="6"/>
</calcChain>
</file>

<file path=xl/sharedStrings.xml><?xml version="1.0" encoding="utf-8"?>
<sst xmlns="http://schemas.openxmlformats.org/spreadsheetml/2006/main" count="445" uniqueCount="161">
  <si>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</si>
  <si>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</si>
  <si>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</si>
  <si>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</si>
  <si>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</si>
  <si>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</si>
  <si>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</si>
  <si>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</si>
  <si>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</si>
  <si>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</si>
  <si>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</si>
  <si>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</si>
  <si>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</si>
  <si>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</si>
  <si>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</si>
  <si>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</si>
  <si>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</si>
  <si>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</si>
  <si>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</si>
  <si>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</si>
  <si>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</si>
  <si>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</si>
  <si>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</si>
  <si>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</si>
  <si>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</si>
  <si>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</si>
  <si>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</si>
  <si>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</si>
  <si>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</si>
  <si>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</si>
  <si>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</si>
  <si>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</si>
  <si>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</si>
  <si>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</si>
  <si>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</si>
  <si>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</si>
  <si>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</si>
  <si>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</si>
  <si>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</si>
  <si>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</si>
  <si>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</si>
  <si>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</si>
  <si>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</si>
  <si>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</si>
  <si>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</si>
  <si>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</si>
  <si>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</si>
  <si>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</si>
  <si>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</si>
  <si>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</si>
  <si>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</si>
  <si>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</si>
  <si>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</si>
  <si>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</si>
  <si>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</si>
  <si>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</si>
  <si>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</si>
  <si>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</si>
  <si>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</si>
  <si>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</si>
  <si>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</si>
  <si>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</si>
  <si>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</si>
  <si>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</si>
  <si>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</si>
  <si>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</si>
  <si>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</si>
  <si>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</si>
  <si>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</si>
  <si>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</si>
  <si>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</si>
  <si>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</si>
  <si>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</si>
  <si>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</si>
  <si>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</si>
  <si>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</si>
  <si>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</si>
  <si>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</si>
  <si>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</si>
  <si>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</si>
  <si>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</si>
  <si>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</si>
  <si>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</si>
  <si>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</si>
  <si>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</si>
  <si>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</si>
  <si>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</si>
  <si>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</si>
  <si>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</si>
  <si>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</si>
  <si>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</si>
  <si>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</si>
  <si>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</si>
  <si>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</si>
  <si>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</si>
  <si>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</si>
  <si>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</si>
  <si>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</si>
  <si>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</si>
  <si>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</si>
  <si>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</si>
  <si>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</si>
  <si>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</si>
  <si>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</si>
  <si>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</si>
  <si>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</si>
  <si>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</si>
  <si>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</si>
  <si>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</si>
  <si>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</si>
  <si>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</si>
  <si>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</si>
  <si>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</si>
  <si>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</si>
  <si>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</si>
  <si>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</si>
  <si>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</si>
  <si>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</si>
  <si>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</si>
  <si>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</si>
  <si>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</si>
  <si>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</si>
  <si>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</si>
  <si>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</si>
  <si>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</si>
  <si>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</si>
  <si>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</si>
  <si>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</si>
  <si>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</si>
  <si>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</si>
  <si>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</si>
  <si>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</si>
  <si>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</si>
  <si>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</si>
  <si>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</si>
  <si>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</si>
  <si>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</si>
  <si>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</si>
  <si>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</si>
  <si>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</si>
  <si>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</si>
  <si>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</si>
  <si>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</si>
  <si>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</si>
  <si>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</si>
  <si>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</si>
  <si>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</si>
  <si>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</si>
  <si>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</si>
  <si>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</si>
  <si>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</si>
  <si>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</si>
  <si>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</si>
  <si>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</si>
  <si>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</si>
  <si>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</si>
  <si>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</si>
  <si>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</si>
  <si>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BRUNSWICK</t>
  </si>
  <si>
    <t>Pattern Ratio by Volume</t>
  </si>
  <si>
    <t>BR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</si>
</sst>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7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8"/>
      <color rgb="FFFF0000"/>
      <name val="Arial"/>
      <family val="2"/>
    </font>
    <font>
      <sz val="18"/>
      <color rgb="FFFFFF00"/>
      <name val="Arial"/>
      <family val="2"/>
    </font>
    <font>
      <sz val="18"/>
      <color rgb="FF00B050"/>
      <name val="Arial"/>
      <family val="2"/>
    </font>
    <font>
      <sz val="12"/>
      <color rgb="FF00B050"/>
      <name val="Arial"/>
      <family val="2"/>
    </font>
    <font>
      <sz val="12"/>
      <color rgb="FFFFFF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0" fillId="6" borderId="39" xfId="0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5" fillId="6" borderId="39" xfId="0" applyFont="1" applyFill="1" applyBorder="1" applyAlignment="1">
      <alignment horizontal="center"/>
    </xf>
    <xf numFmtId="0" fontId="2" fillId="6" borderId="39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0" fontId="2" fillId="6" borderId="0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left"/>
    </xf>
    <xf numFmtId="0" fontId="0" fillId="6" borderId="0" xfId="0" applyFill="1" applyBorder="1"/>
    <xf numFmtId="0" fontId="0" fillId="6" borderId="51" xfId="0" applyFill="1" applyBorder="1"/>
    <xf numFmtId="0" fontId="2" fillId="6" borderId="0" xfId="0" applyFont="1" applyFill="1" applyBorder="1"/>
    <xf numFmtId="0" fontId="0" fillId="7" borderId="0" xfId="0" applyFill="1"/>
    <xf numFmtId="0" fontId="0" fillId="6" borderId="26" xfId="0" applyFill="1" applyBorder="1"/>
    <xf numFmtId="0" fontId="1" fillId="6" borderId="26" xfId="0" applyFont="1" applyFill="1" applyBorder="1"/>
    <xf numFmtId="0" fontId="5" fillId="6" borderId="26" xfId="0" applyFont="1" applyFill="1" applyBorder="1"/>
    <xf numFmtId="0" fontId="5" fillId="6" borderId="26" xfId="0" applyFont="1" applyFill="1" applyBorder="1" applyAlignment="1">
      <alignment horizontal="center"/>
    </xf>
    <xf numFmtId="0" fontId="2" fillId="6" borderId="26" xfId="0" applyFont="1" applyFill="1" applyBorder="1"/>
    <xf numFmtId="0" fontId="0" fillId="6" borderId="46" xfId="0" applyFill="1" applyBorder="1"/>
    <xf numFmtId="0" fontId="1" fillId="6" borderId="39" xfId="0" applyFont="1" applyFill="1" applyBorder="1"/>
    <xf numFmtId="0" fontId="0" fillId="6" borderId="21" xfId="0" applyFill="1" applyBorder="1"/>
    <xf numFmtId="0" fontId="0" fillId="6" borderId="60" xfId="0" applyFill="1" applyBorder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5" fillId="8" borderId="0" xfId="0" applyFont="1" applyFill="1"/>
    <xf numFmtId="0" fontId="32" fillId="8" borderId="0" xfId="0" applyFont="1" applyFill="1"/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2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2" fontId="29" fillId="6" borderId="22" xfId="0" applyNumberFormat="1" applyFont="1" applyFill="1" applyBorder="1" applyAlignment="1">
      <alignment horizontal="center"/>
    </xf>
    <xf numFmtId="2" fontId="29" fillId="6" borderId="23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 wrapText="1"/>
    </xf>
    <xf numFmtId="0" fontId="29" fillId="6" borderId="27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vertical="center"/>
    </xf>
    <xf numFmtId="0" fontId="12" fillId="6" borderId="5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Design'!$D$29:$AP$29</c:f>
              <c:numCache>
                <c:formatCode>0</c:formatCode>
                <c:ptCount val="39"/>
                <c:pt idx="0">
                  <c:v>43</c:v>
                </c:pt>
                <c:pt idx="1">
                  <c:v>46</c:v>
                </c:pt>
                <c:pt idx="2">
                  <c:v>49</c:v>
                </c:pt>
                <c:pt idx="3">
                  <c:v>52</c:v>
                </c:pt>
                <c:pt idx="4">
                  <c:v>55</c:v>
                </c:pt>
                <c:pt idx="5">
                  <c:v>58</c:v>
                </c:pt>
                <c:pt idx="6">
                  <c:v>61</c:v>
                </c:pt>
                <c:pt idx="7">
                  <c:v>64</c:v>
                </c:pt>
                <c:pt idx="8">
                  <c:v>67</c:v>
                </c:pt>
                <c:pt idx="9">
                  <c:v>70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82</c:v>
                </c:pt>
                <c:pt idx="14">
                  <c:v>85</c:v>
                </c:pt>
                <c:pt idx="15">
                  <c:v>88</c:v>
                </c:pt>
                <c:pt idx="16">
                  <c:v>91</c:v>
                </c:pt>
                <c:pt idx="17">
                  <c:v>94</c:v>
                </c:pt>
                <c:pt idx="18">
                  <c:v>97</c:v>
                </c:pt>
                <c:pt idx="19">
                  <c:v>100</c:v>
                </c:pt>
                <c:pt idx="20">
                  <c:v>97</c:v>
                </c:pt>
                <c:pt idx="21">
                  <c:v>94</c:v>
                </c:pt>
                <c:pt idx="22">
                  <c:v>91</c:v>
                </c:pt>
                <c:pt idx="23">
                  <c:v>88</c:v>
                </c:pt>
                <c:pt idx="24">
                  <c:v>85</c:v>
                </c:pt>
                <c:pt idx="25">
                  <c:v>82</c:v>
                </c:pt>
                <c:pt idx="26">
                  <c:v>79</c:v>
                </c:pt>
                <c:pt idx="27">
                  <c:v>76</c:v>
                </c:pt>
                <c:pt idx="28">
                  <c:v>73</c:v>
                </c:pt>
                <c:pt idx="29">
                  <c:v>70</c:v>
                </c:pt>
                <c:pt idx="30">
                  <c:v>67</c:v>
                </c:pt>
                <c:pt idx="31">
                  <c:v>64</c:v>
                </c:pt>
                <c:pt idx="32">
                  <c:v>61</c:v>
                </c:pt>
                <c:pt idx="33">
                  <c:v>58</c:v>
                </c:pt>
                <c:pt idx="34">
                  <c:v>55</c:v>
                </c:pt>
                <c:pt idx="35">
                  <c:v>52</c:v>
                </c:pt>
                <c:pt idx="36">
                  <c:v>49</c:v>
                </c:pt>
                <c:pt idx="37">
                  <c:v>46</c:v>
                </c:pt>
                <c:pt idx="3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B-495B-BF10-AFB53BAD79F3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Design'!$D$30:$AP$30</c:f>
              <c:numCache>
                <c:formatCode>0</c:formatCode>
                <c:ptCount val="39"/>
                <c:pt idx="0">
                  <c:v>33</c:v>
                </c:pt>
                <c:pt idx="1">
                  <c:v>35</c:v>
                </c:pt>
                <c:pt idx="2">
                  <c:v>37</c:v>
                </c:pt>
                <c:pt idx="3">
                  <c:v>39</c:v>
                </c:pt>
                <c:pt idx="4">
                  <c:v>41</c:v>
                </c:pt>
                <c:pt idx="5">
                  <c:v>43</c:v>
                </c:pt>
                <c:pt idx="6">
                  <c:v>45</c:v>
                </c:pt>
                <c:pt idx="7">
                  <c:v>47</c:v>
                </c:pt>
                <c:pt idx="8">
                  <c:v>49</c:v>
                </c:pt>
                <c:pt idx="9">
                  <c:v>51</c:v>
                </c:pt>
                <c:pt idx="10">
                  <c:v>53</c:v>
                </c:pt>
                <c:pt idx="11">
                  <c:v>55</c:v>
                </c:pt>
                <c:pt idx="12">
                  <c:v>57</c:v>
                </c:pt>
                <c:pt idx="13">
                  <c:v>59</c:v>
                </c:pt>
                <c:pt idx="14">
                  <c:v>61</c:v>
                </c:pt>
                <c:pt idx="15">
                  <c:v>63</c:v>
                </c:pt>
                <c:pt idx="16">
                  <c:v>65</c:v>
                </c:pt>
                <c:pt idx="17">
                  <c:v>67</c:v>
                </c:pt>
                <c:pt idx="18">
                  <c:v>69</c:v>
                </c:pt>
                <c:pt idx="19">
                  <c:v>71</c:v>
                </c:pt>
                <c:pt idx="20">
                  <c:v>69</c:v>
                </c:pt>
                <c:pt idx="21">
                  <c:v>67</c:v>
                </c:pt>
                <c:pt idx="22">
                  <c:v>65</c:v>
                </c:pt>
                <c:pt idx="23">
                  <c:v>63</c:v>
                </c:pt>
                <c:pt idx="24">
                  <c:v>61</c:v>
                </c:pt>
                <c:pt idx="25">
                  <c:v>59</c:v>
                </c:pt>
                <c:pt idx="26">
                  <c:v>57</c:v>
                </c:pt>
                <c:pt idx="27">
                  <c:v>55</c:v>
                </c:pt>
                <c:pt idx="28">
                  <c:v>53</c:v>
                </c:pt>
                <c:pt idx="29">
                  <c:v>51</c:v>
                </c:pt>
                <c:pt idx="30">
                  <c:v>49</c:v>
                </c:pt>
                <c:pt idx="31">
                  <c:v>47</c:v>
                </c:pt>
                <c:pt idx="32">
                  <c:v>45</c:v>
                </c:pt>
                <c:pt idx="33">
                  <c:v>43</c:v>
                </c:pt>
                <c:pt idx="34">
                  <c:v>41</c:v>
                </c:pt>
                <c:pt idx="35">
                  <c:v>39</c:v>
                </c:pt>
                <c:pt idx="36">
                  <c:v>37</c:v>
                </c:pt>
                <c:pt idx="37">
                  <c:v>35</c:v>
                </c:pt>
                <c:pt idx="3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B-495B-BF10-AFB53BAD79F3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Design'!$D$31:$AP$31</c:f>
              <c:numCache>
                <c:formatCode>0</c:formatCode>
                <c:ptCount val="3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38</c:v>
                </c:pt>
                <c:pt idx="21">
                  <c:v>37</c:v>
                </c:pt>
                <c:pt idx="22">
                  <c:v>36</c:v>
                </c:pt>
                <c:pt idx="23">
                  <c:v>35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31</c:v>
                </c:pt>
                <c:pt idx="28">
                  <c:v>30</c:v>
                </c:pt>
                <c:pt idx="29">
                  <c:v>29</c:v>
                </c:pt>
                <c:pt idx="30">
                  <c:v>28</c:v>
                </c:pt>
                <c:pt idx="31">
                  <c:v>27</c:v>
                </c:pt>
                <c:pt idx="32">
                  <c:v>26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21</c:v>
                </c:pt>
                <c:pt idx="3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B-495B-BF10-AFB53BAD79F3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Design'!$D$32:$AP$32</c:f>
              <c:numCache>
                <c:formatCode>0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  <c:pt idx="13">
                  <c:v>16</c:v>
                </c:pt>
                <c:pt idx="14">
                  <c:v>17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16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14</c:v>
                </c:pt>
                <c:pt idx="31">
                  <c:v>13</c:v>
                </c:pt>
                <c:pt idx="32">
                  <c:v>13</c:v>
                </c:pt>
                <c:pt idx="33">
                  <c:v>12</c:v>
                </c:pt>
                <c:pt idx="34">
                  <c:v>12</c:v>
                </c:pt>
                <c:pt idx="35">
                  <c:v>11</c:v>
                </c:pt>
                <c:pt idx="36">
                  <c:v>11</c:v>
                </c:pt>
                <c:pt idx="37">
                  <c:v>10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B-495B-BF10-AFB53BAD79F3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Design'!$D$33:$AP$33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4B-495B-BF10-AFB53BAD79F3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Design'!$D$34:$AP$34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B44B-495B-BF10-AFB53BAD79F3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Design'!$D$35:$AP$35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B44B-495B-BF10-AFB53BAD79F3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Design'!$D$36:$AP$36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B44B-495B-BF10-AFB53BA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70976"/>
        <c:axId val="132473984"/>
      </c:areaChart>
      <c:catAx>
        <c:axId val="131070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4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070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0.42461077844311373</c:v>
                </c:pt>
                <c:pt idx="1">
                  <c:v>0.45017964071856287</c:v>
                </c:pt>
                <c:pt idx="2">
                  <c:v>0.47826347305389216</c:v>
                </c:pt>
                <c:pt idx="3">
                  <c:v>0.50383233532934124</c:v>
                </c:pt>
                <c:pt idx="4">
                  <c:v>0.53191616766467065</c:v>
                </c:pt>
                <c:pt idx="5">
                  <c:v>0.55748502994011973</c:v>
                </c:pt>
                <c:pt idx="6">
                  <c:v>0.58556886227544913</c:v>
                </c:pt>
                <c:pt idx="7">
                  <c:v>0.61113772455089821</c:v>
                </c:pt>
                <c:pt idx="8">
                  <c:v>0.63922155688622762</c:v>
                </c:pt>
                <c:pt idx="9">
                  <c:v>0.66479041916167669</c:v>
                </c:pt>
                <c:pt idx="10">
                  <c:v>0.69287425149700588</c:v>
                </c:pt>
                <c:pt idx="11">
                  <c:v>0.71844311377245507</c:v>
                </c:pt>
                <c:pt idx="12">
                  <c:v>0.74652694610778436</c:v>
                </c:pt>
                <c:pt idx="13">
                  <c:v>0.77209580838323344</c:v>
                </c:pt>
                <c:pt idx="14">
                  <c:v>0.80017964071856285</c:v>
                </c:pt>
                <c:pt idx="15">
                  <c:v>0.82574850299401181</c:v>
                </c:pt>
                <c:pt idx="16">
                  <c:v>0.85383233532934133</c:v>
                </c:pt>
                <c:pt idx="17">
                  <c:v>0.87940119760479041</c:v>
                </c:pt>
                <c:pt idx="18">
                  <c:v>0.9074850299401197</c:v>
                </c:pt>
                <c:pt idx="19">
                  <c:v>0.933053892215569</c:v>
                </c:pt>
                <c:pt idx="20">
                  <c:v>0.9074850299401197</c:v>
                </c:pt>
                <c:pt idx="21">
                  <c:v>0.87940119760479041</c:v>
                </c:pt>
                <c:pt idx="22">
                  <c:v>0.85383233532934133</c:v>
                </c:pt>
                <c:pt idx="23">
                  <c:v>0.82574850299401181</c:v>
                </c:pt>
                <c:pt idx="24">
                  <c:v>0.80017964071856285</c:v>
                </c:pt>
                <c:pt idx="25">
                  <c:v>0.77209580838323344</c:v>
                </c:pt>
                <c:pt idx="26">
                  <c:v>0.74652694610778436</c:v>
                </c:pt>
                <c:pt idx="27">
                  <c:v>0.71844311377245507</c:v>
                </c:pt>
                <c:pt idx="28">
                  <c:v>0.69287425149700588</c:v>
                </c:pt>
                <c:pt idx="29">
                  <c:v>0.66479041916167669</c:v>
                </c:pt>
                <c:pt idx="30">
                  <c:v>0.63922155688622762</c:v>
                </c:pt>
                <c:pt idx="31">
                  <c:v>0.61113772455089821</c:v>
                </c:pt>
                <c:pt idx="32">
                  <c:v>0.58556886227544913</c:v>
                </c:pt>
                <c:pt idx="33">
                  <c:v>0.55748502994011973</c:v>
                </c:pt>
                <c:pt idx="34">
                  <c:v>0.53191616766467065</c:v>
                </c:pt>
                <c:pt idx="35">
                  <c:v>0.50383233532934124</c:v>
                </c:pt>
                <c:pt idx="36">
                  <c:v>0.47826347305389216</c:v>
                </c:pt>
                <c:pt idx="37">
                  <c:v>0.45017964071856287</c:v>
                </c:pt>
                <c:pt idx="38">
                  <c:v>0.42461077844311373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C-4AA8-82C9-6200B373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04896"/>
        <c:axId val="133661440"/>
      </c:barChart>
      <c:catAx>
        <c:axId val="1327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661440"/>
        <c:crosses val="autoZero"/>
        <c:auto val="1"/>
        <c:lblAlgn val="ctr"/>
        <c:lblOffset val="100"/>
        <c:noMultiLvlLbl val="0"/>
      </c:catAx>
      <c:valAx>
        <c:axId val="1336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70489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37</xdr:row>
      <xdr:rowOff>22860</xdr:rowOff>
    </xdr:from>
    <xdr:to>
      <xdr:col>42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259080</xdr:colOff>
      <xdr:row>0</xdr:row>
      <xdr:rowOff>255270</xdr:rowOff>
    </xdr:from>
    <xdr:to>
      <xdr:col>21</xdr:col>
      <xdr:colOff>335280</xdr:colOff>
      <xdr:row>5</xdr:row>
      <xdr:rowOff>137160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7002780" y="255270"/>
          <a:ext cx="281940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1</xdr:row>
      <xdr:rowOff>83820</xdr:rowOff>
    </xdr:from>
    <xdr:to>
      <xdr:col>14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342900</xdr:colOff>
      <xdr:row>4</xdr:row>
      <xdr:rowOff>45720</xdr:rowOff>
    </xdr:from>
    <xdr:to>
      <xdr:col>41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171451</xdr:colOff>
      <xdr:row>0</xdr:row>
      <xdr:rowOff>247650</xdr:rowOff>
    </xdr:from>
    <xdr:to>
      <xdr:col>32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1</xdr:col>
      <xdr:colOff>289560</xdr:colOff>
      <xdr:row>4</xdr:row>
      <xdr:rowOff>228600</xdr:rowOff>
    </xdr:from>
    <xdr:to>
      <xdr:col>5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topLeftCell="A13" workbookViewId="0">
      <selection activeCell="B25" sqref="B25"/>
    </sheetView>
  </sheetViews>
  <sheetFormatPr defaultColWidth="9.1796875" defaultRowHeight="15.5" x14ac:dyDescent="0.35"/>
  <cols>
    <col min="1" max="1" width="13.54296875" style="9" bestFit="1" customWidth="1"/>
    <col min="2" max="2" width="27.1796875" style="9" bestFit="1" customWidth="1"/>
    <col min="3" max="3" width="10.453125" style="9" bestFit="1" customWidth="1"/>
    <col min="4" max="4" width="22.453125" style="9" bestFit="1" customWidth="1"/>
    <col min="5" max="5" width="19.54296875" style="9" bestFit="1" customWidth="1"/>
    <col min="6" max="6" width="24.453125" style="9" bestFit="1" customWidth="1"/>
    <col min="7" max="16384" width="9.1796875" style="9"/>
  </cols>
  <sheetData>
    <row r="1" spans="1:8" x14ac:dyDescent="0.35">
      <c r="B1" s="10" t="s">
        <v>61</v>
      </c>
      <c r="D1" s="11" t="s">
        <v>0</v>
      </c>
      <c r="F1" s="11" t="s">
        <v>11</v>
      </c>
    </row>
    <row r="2" spans="1:8" x14ac:dyDescent="0.35">
      <c r="G2" s="9" t="s">
        <v>64</v>
      </c>
      <c r="H2" s="9">
        <v>0</v>
      </c>
    </row>
    <row r="3" spans="1:8" x14ac:dyDescent="0.3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3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35">
      <c r="D5" s="9" t="s">
        <v>89</v>
      </c>
      <c r="F5" s="9" t="s">
        <v>97</v>
      </c>
      <c r="H5" s="9">
        <v>3</v>
      </c>
    </row>
    <row r="6" spans="1:8" x14ac:dyDescent="0.3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35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35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35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35">
      <c r="B10" s="9" t="s">
        <v>117</v>
      </c>
      <c r="F10" s="9" t="s">
        <v>100</v>
      </c>
      <c r="H10" s="9">
        <v>8</v>
      </c>
    </row>
    <row r="11" spans="1:8" x14ac:dyDescent="0.3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35">
      <c r="B12" s="9" t="s">
        <v>119</v>
      </c>
      <c r="D12" s="9">
        <v>12</v>
      </c>
      <c r="H12" s="9">
        <v>10</v>
      </c>
    </row>
    <row r="13" spans="1:8" x14ac:dyDescent="0.35">
      <c r="B13" s="9" t="s">
        <v>120</v>
      </c>
      <c r="D13" s="9">
        <v>18</v>
      </c>
      <c r="H13" s="9">
        <v>11</v>
      </c>
    </row>
    <row r="14" spans="1:8" x14ac:dyDescent="0.35">
      <c r="B14" s="9" t="s">
        <v>121</v>
      </c>
      <c r="D14" s="9">
        <v>24</v>
      </c>
      <c r="H14" s="9">
        <v>12</v>
      </c>
    </row>
    <row r="15" spans="1:8" x14ac:dyDescent="0.3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3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35">
      <c r="D17" s="9" t="s">
        <v>112</v>
      </c>
      <c r="F17" s="9">
        <v>3</v>
      </c>
      <c r="H17" s="9">
        <v>15</v>
      </c>
    </row>
    <row r="18" spans="1:8" x14ac:dyDescent="0.35">
      <c r="F18" s="9">
        <v>4</v>
      </c>
      <c r="H18" s="9">
        <v>16</v>
      </c>
    </row>
    <row r="19" spans="1:8" x14ac:dyDescent="0.35">
      <c r="F19" s="9">
        <v>5</v>
      </c>
      <c r="H19" s="9">
        <v>17</v>
      </c>
    </row>
    <row r="20" spans="1:8" x14ac:dyDescent="0.35">
      <c r="A20" s="9" t="s">
        <v>129</v>
      </c>
      <c r="B20" s="184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35">
      <c r="B21" s="186" t="s">
        <v>127</v>
      </c>
      <c r="D21" s="9">
        <v>2</v>
      </c>
      <c r="F21" s="9">
        <v>7</v>
      </c>
      <c r="H21" s="9">
        <v>19</v>
      </c>
    </row>
    <row r="22" spans="1:8" x14ac:dyDescent="0.35">
      <c r="B22" s="185" t="s">
        <v>128</v>
      </c>
      <c r="D22" s="9">
        <v>3</v>
      </c>
      <c r="F22" s="9">
        <v>8</v>
      </c>
      <c r="H22" s="9">
        <v>20</v>
      </c>
    </row>
    <row r="23" spans="1:8" x14ac:dyDescent="0.35">
      <c r="D23" s="9">
        <v>4</v>
      </c>
      <c r="F23" s="9">
        <v>9</v>
      </c>
      <c r="H23" s="9" t="s">
        <v>138</v>
      </c>
    </row>
    <row r="24" spans="1:8" ht="22.5" x14ac:dyDescent="0.45">
      <c r="A24" s="9" t="s">
        <v>133</v>
      </c>
      <c r="B24" s="183" t="s">
        <v>86</v>
      </c>
      <c r="D24" s="9">
        <v>5</v>
      </c>
      <c r="F24" s="9">
        <v>10</v>
      </c>
    </row>
    <row r="25" spans="1:8" ht="22.5" x14ac:dyDescent="0.45">
      <c r="B25" s="187" t="s">
        <v>130</v>
      </c>
      <c r="D25" s="9">
        <v>6</v>
      </c>
      <c r="F25" s="9">
        <v>11</v>
      </c>
    </row>
    <row r="26" spans="1:8" ht="22.5" x14ac:dyDescent="0.45">
      <c r="B26" s="182" t="s">
        <v>131</v>
      </c>
      <c r="D26" s="9">
        <v>7</v>
      </c>
      <c r="F26" s="9">
        <v>12</v>
      </c>
    </row>
    <row r="27" spans="1:8" ht="22.5" x14ac:dyDescent="0.45">
      <c r="B27" s="1" t="s">
        <v>132</v>
      </c>
      <c r="D27" s="9">
        <v>8</v>
      </c>
      <c r="F27" s="9">
        <v>13</v>
      </c>
    </row>
    <row r="28" spans="1:8" x14ac:dyDescent="0.35">
      <c r="D28" s="9">
        <v>9</v>
      </c>
      <c r="F28" s="9">
        <v>14</v>
      </c>
    </row>
    <row r="29" spans="1:8" x14ac:dyDescent="0.35">
      <c r="D29" s="9">
        <v>10</v>
      </c>
      <c r="F29" s="9">
        <v>15</v>
      </c>
    </row>
    <row r="30" spans="1:8" x14ac:dyDescent="0.35">
      <c r="F30" s="9">
        <v>16</v>
      </c>
    </row>
    <row r="31" spans="1:8" x14ac:dyDescent="0.35">
      <c r="C31" s="9" t="s">
        <v>139</v>
      </c>
      <c r="D31" s="9">
        <v>0</v>
      </c>
      <c r="F31" s="9">
        <v>17</v>
      </c>
    </row>
    <row r="32" spans="1:8" x14ac:dyDescent="0.35">
      <c r="D32" s="9">
        <v>1</v>
      </c>
      <c r="F32" s="9">
        <v>18</v>
      </c>
    </row>
    <row r="33" spans="4:6" x14ac:dyDescent="0.35">
      <c r="D33" s="9">
        <v>2</v>
      </c>
      <c r="F33" s="9">
        <v>19</v>
      </c>
    </row>
    <row r="34" spans="4:6" x14ac:dyDescent="0.35">
      <c r="D34" s="9">
        <v>3</v>
      </c>
      <c r="F34" s="9">
        <v>20</v>
      </c>
    </row>
    <row r="35" spans="4:6" x14ac:dyDescent="0.35">
      <c r="D35" s="9">
        <v>4</v>
      </c>
      <c r="F35" s="9">
        <v>21</v>
      </c>
    </row>
    <row r="36" spans="4:6" x14ac:dyDescent="0.35">
      <c r="D36" s="9">
        <v>5</v>
      </c>
      <c r="F36" s="9">
        <v>22</v>
      </c>
    </row>
    <row r="37" spans="4:6" x14ac:dyDescent="0.35">
      <c r="D37" s="9">
        <v>6</v>
      </c>
      <c r="F37" s="9">
        <v>23</v>
      </c>
    </row>
    <row r="38" spans="4:6" x14ac:dyDescent="0.35">
      <c r="D38" s="9">
        <v>7</v>
      </c>
      <c r="F38" s="9">
        <v>24</v>
      </c>
    </row>
    <row r="39" spans="4:6" x14ac:dyDescent="0.35">
      <c r="D39" s="9">
        <v>8</v>
      </c>
      <c r="F39" s="9">
        <v>25</v>
      </c>
    </row>
    <row r="40" spans="4:6" x14ac:dyDescent="0.35">
      <c r="D40" s="9">
        <v>9</v>
      </c>
      <c r="F40" s="9">
        <v>26</v>
      </c>
    </row>
    <row r="41" spans="4:6" x14ac:dyDescent="0.35">
      <c r="D41" s="9">
        <v>10</v>
      </c>
      <c r="F41" s="9">
        <v>27</v>
      </c>
    </row>
    <row r="42" spans="4:6" x14ac:dyDescent="0.35">
      <c r="D42" s="9">
        <v>11</v>
      </c>
      <c r="F42" s="9">
        <v>28</v>
      </c>
    </row>
    <row r="43" spans="4:6" x14ac:dyDescent="0.35">
      <c r="D43" s="9">
        <v>12</v>
      </c>
      <c r="F43" s="9">
        <v>29</v>
      </c>
    </row>
    <row r="44" spans="4:6" x14ac:dyDescent="0.35">
      <c r="D44" s="9">
        <v>13</v>
      </c>
      <c r="F44" s="9">
        <v>30</v>
      </c>
    </row>
    <row r="45" spans="4:6" x14ac:dyDescent="0.35">
      <c r="D45" s="9">
        <v>14</v>
      </c>
      <c r="F45" s="9">
        <v>31</v>
      </c>
    </row>
    <row r="46" spans="4:6" x14ac:dyDescent="0.35">
      <c r="D46" s="9">
        <v>15</v>
      </c>
      <c r="F46" s="9">
        <v>32</v>
      </c>
    </row>
    <row r="47" spans="4:6" x14ac:dyDescent="0.35">
      <c r="D47" s="9">
        <v>16</v>
      </c>
      <c r="F47" s="9">
        <v>33</v>
      </c>
    </row>
    <row r="48" spans="4:6" x14ac:dyDescent="0.35">
      <c r="D48" s="9">
        <v>17</v>
      </c>
      <c r="F48" s="9">
        <v>34</v>
      </c>
    </row>
    <row r="49" spans="4:6" x14ac:dyDescent="0.35">
      <c r="D49" s="9">
        <v>18</v>
      </c>
      <c r="F49" s="9">
        <v>35</v>
      </c>
    </row>
    <row r="50" spans="4:6" x14ac:dyDescent="0.35">
      <c r="D50" s="9">
        <v>19</v>
      </c>
      <c r="F50" s="9">
        <v>36</v>
      </c>
    </row>
    <row r="51" spans="4:6" x14ac:dyDescent="0.35">
      <c r="D51" s="9">
        <v>20</v>
      </c>
      <c r="F51" s="9">
        <v>37</v>
      </c>
    </row>
    <row r="52" spans="4:6" x14ac:dyDescent="0.35">
      <c r="D52" s="9">
        <v>21</v>
      </c>
      <c r="F52" s="9">
        <v>38</v>
      </c>
    </row>
    <row r="53" spans="4:6" x14ac:dyDescent="0.35">
      <c r="D53" s="9">
        <v>22</v>
      </c>
      <c r="F53" s="9">
        <v>39</v>
      </c>
    </row>
    <row r="54" spans="4:6" x14ac:dyDescent="0.35">
      <c r="D54" s="9">
        <v>23</v>
      </c>
      <c r="F54" s="9">
        <v>40</v>
      </c>
    </row>
    <row r="55" spans="4:6" x14ac:dyDescent="0.35">
      <c r="D55" s="9">
        <v>24</v>
      </c>
      <c r="F55" s="9">
        <v>41</v>
      </c>
    </row>
    <row r="56" spans="4:6" x14ac:dyDescent="0.35">
      <c r="D56" s="9">
        <v>25</v>
      </c>
      <c r="F56" s="9">
        <v>42</v>
      </c>
    </row>
    <row r="57" spans="4:6" x14ac:dyDescent="0.35">
      <c r="D57" s="9">
        <v>26</v>
      </c>
      <c r="F57" s="9">
        <v>43</v>
      </c>
    </row>
    <row r="58" spans="4:6" x14ac:dyDescent="0.35">
      <c r="D58" s="9">
        <v>27</v>
      </c>
      <c r="F58" s="9">
        <v>44</v>
      </c>
    </row>
    <row r="59" spans="4:6" x14ac:dyDescent="0.35">
      <c r="D59" s="9">
        <v>28</v>
      </c>
      <c r="F59" s="9">
        <v>45</v>
      </c>
    </row>
    <row r="60" spans="4:6" x14ac:dyDescent="0.35">
      <c r="D60" s="9">
        <v>29</v>
      </c>
      <c r="F60" s="9">
        <v>46</v>
      </c>
    </row>
    <row r="61" spans="4:6" x14ac:dyDescent="0.35">
      <c r="D61" s="9">
        <v>30</v>
      </c>
      <c r="F61" s="9">
        <v>47</v>
      </c>
    </row>
    <row r="62" spans="4:6" x14ac:dyDescent="0.35">
      <c r="D62" s="9">
        <v>31</v>
      </c>
      <c r="F62" s="9">
        <v>48</v>
      </c>
    </row>
    <row r="63" spans="4:6" x14ac:dyDescent="0.35">
      <c r="D63" s="9">
        <v>32</v>
      </c>
      <c r="F63" s="9">
        <v>49</v>
      </c>
    </row>
    <row r="64" spans="4:6" x14ac:dyDescent="0.35">
      <c r="D64" s="9">
        <v>33</v>
      </c>
      <c r="F64" s="9">
        <v>50</v>
      </c>
    </row>
    <row r="65" spans="4:6" x14ac:dyDescent="0.35">
      <c r="D65" s="9">
        <v>34</v>
      </c>
      <c r="F65" s="9">
        <v>51</v>
      </c>
    </row>
    <row r="66" spans="4:6" x14ac:dyDescent="0.35">
      <c r="D66" s="9">
        <v>35</v>
      </c>
      <c r="F66" s="9">
        <v>52</v>
      </c>
    </row>
    <row r="67" spans="4:6" x14ac:dyDescent="0.35">
      <c r="D67" s="9">
        <v>36</v>
      </c>
      <c r="F67" s="9">
        <v>53</v>
      </c>
    </row>
    <row r="68" spans="4:6" x14ac:dyDescent="0.35">
      <c r="D68" s="9">
        <v>37</v>
      </c>
      <c r="F68" s="9">
        <v>54</v>
      </c>
    </row>
    <row r="69" spans="4:6" x14ac:dyDescent="0.35">
      <c r="D69" s="9">
        <v>38</v>
      </c>
      <c r="F69" s="9">
        <v>55</v>
      </c>
    </row>
    <row r="70" spans="4:6" x14ac:dyDescent="0.35">
      <c r="D70" s="9">
        <v>39</v>
      </c>
      <c r="F70" s="9">
        <v>56</v>
      </c>
    </row>
    <row r="71" spans="4:6" x14ac:dyDescent="0.35">
      <c r="D71" s="9">
        <v>40</v>
      </c>
      <c r="F71" s="9">
        <v>57</v>
      </c>
    </row>
    <row r="72" spans="4:6" x14ac:dyDescent="0.35">
      <c r="D72" s="9">
        <v>41</v>
      </c>
    </row>
    <row r="73" spans="4:6" x14ac:dyDescent="0.35">
      <c r="D73" s="9">
        <v>42</v>
      </c>
    </row>
    <row r="74" spans="4:6" x14ac:dyDescent="0.35">
      <c r="D74" s="9">
        <v>43</v>
      </c>
    </row>
    <row r="75" spans="4:6" x14ac:dyDescent="0.35">
      <c r="D75" s="9">
        <v>44</v>
      </c>
    </row>
    <row r="76" spans="4:6" x14ac:dyDescent="0.35">
      <c r="D76" s="9">
        <v>45</v>
      </c>
    </row>
    <row r="77" spans="4:6" x14ac:dyDescent="0.35">
      <c r="D77" s="9">
        <v>46</v>
      </c>
    </row>
    <row r="78" spans="4:6" x14ac:dyDescent="0.35">
      <c r="D78" s="9">
        <v>47</v>
      </c>
    </row>
    <row r="79" spans="4:6" x14ac:dyDescent="0.35">
      <c r="D79" s="9">
        <v>48</v>
      </c>
    </row>
    <row r="80" spans="4:6" x14ac:dyDescent="0.35">
      <c r="D80" s="9">
        <v>49</v>
      </c>
    </row>
    <row r="81" spans="4:4" x14ac:dyDescent="0.35">
      <c r="D81" s="9">
        <v>50</v>
      </c>
    </row>
    <row r="82" spans="4:4" x14ac:dyDescent="0.35">
      <c r="D82" s="9">
        <v>51</v>
      </c>
    </row>
    <row r="83" spans="4:4" x14ac:dyDescent="0.35">
      <c r="D83" s="9">
        <v>52</v>
      </c>
    </row>
    <row r="84" spans="4:4" x14ac:dyDescent="0.35">
      <c r="D84" s="9">
        <v>53</v>
      </c>
    </row>
    <row r="85" spans="4:4" x14ac:dyDescent="0.35">
      <c r="D85" s="9">
        <v>54</v>
      </c>
    </row>
    <row r="86" spans="4:4" x14ac:dyDescent="0.35">
      <c r="D86" s="9">
        <v>55</v>
      </c>
    </row>
    <row r="87" spans="4:4" x14ac:dyDescent="0.35">
      <c r="D87" s="9">
        <v>56</v>
      </c>
    </row>
    <row r="88" spans="4:4" x14ac:dyDescent="0.35">
      <c r="D88" s="9">
        <v>57</v>
      </c>
    </row>
  </sheetData>
  <sheetProtection algorithmName="SHA-512" hashValue="1WyWaJf/UlvRykTrica0xeFhyXXQkn60ht8JFFnvpGdOOFp7Rt0ui8lutq9IB5XWp0D3fqnvd3wyie1zUnp4mQ==" saltValue="/y37NJN7tPHC4mlHW/PPZA==" spinCount="100000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Q1259"/>
  <sheetViews>
    <sheetView tabSelected="1" zoomScale="50" workbookViewId="0">
      <selection activeCell="AB15" sqref="AB15:AP15"/>
    </sheetView>
  </sheetViews>
  <sheetFormatPr defaultRowHeight="12.5" x14ac:dyDescent="0.25"/>
  <cols>
    <col min="1" max="1" width="6.81640625" customWidth="1"/>
    <col min="2" max="3" width="6" customWidth="1"/>
    <col min="4" max="42" width="6.81640625" customWidth="1"/>
    <col min="43" max="43" width="4.54296875" customWidth="1"/>
    <col min="44" max="44" width="3.1796875" style="31" customWidth="1"/>
    <col min="45" max="121" width="9.1796875" style="31" customWidth="1"/>
  </cols>
  <sheetData>
    <row r="1" spans="1:121" ht="24.75" customHeight="1" thickBot="1" x14ac:dyDescent="0.3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7"/>
    </row>
    <row r="2" spans="1:121" ht="24.75" customHeight="1" x14ac:dyDescent="0.5">
      <c r="A2" s="173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1"/>
      <c r="P2" s="51"/>
      <c r="Q2" s="51"/>
      <c r="R2" s="51"/>
      <c r="S2" s="51"/>
      <c r="T2" s="48"/>
      <c r="U2" s="48"/>
      <c r="V2" s="48"/>
      <c r="W2" s="48"/>
      <c r="X2" s="202" t="s">
        <v>154</v>
      </c>
      <c r="Y2" s="203"/>
      <c r="Z2" s="48"/>
      <c r="AA2" s="48"/>
      <c r="AB2" s="49"/>
      <c r="AC2" s="49"/>
      <c r="AD2" s="49"/>
      <c r="AE2" s="49"/>
      <c r="AF2" s="48"/>
      <c r="AG2" s="48"/>
      <c r="AH2" s="48"/>
      <c r="AI2" s="48"/>
      <c r="AJ2" s="48"/>
      <c r="AK2" s="49"/>
      <c r="AL2" s="49"/>
      <c r="AM2" s="49"/>
      <c r="AN2" s="49"/>
      <c r="AO2" s="49"/>
      <c r="AP2" s="49"/>
      <c r="AQ2" s="169"/>
      <c r="AR2" s="148"/>
    </row>
    <row r="3" spans="1:121" ht="24.75" customHeight="1" thickBot="1" x14ac:dyDescent="0.55000000000000004">
      <c r="A3" s="173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1"/>
      <c r="P3" s="51"/>
      <c r="Q3" s="51"/>
      <c r="R3" s="49"/>
      <c r="S3" s="49"/>
      <c r="T3" s="48"/>
      <c r="U3" s="48"/>
      <c r="V3" s="48"/>
      <c r="W3" s="48"/>
      <c r="X3" s="204"/>
      <c r="Y3" s="205"/>
      <c r="Z3" s="48"/>
      <c r="AA3" s="48"/>
      <c r="AB3" s="49"/>
      <c r="AC3" s="49"/>
      <c r="AD3" s="49"/>
      <c r="AE3" s="49"/>
      <c r="AF3" s="48"/>
      <c r="AG3" s="48"/>
      <c r="AH3" s="48"/>
      <c r="AI3" s="48"/>
      <c r="AJ3" s="48"/>
      <c r="AK3" s="49"/>
      <c r="AL3" s="49"/>
      <c r="AM3" s="49"/>
      <c r="AN3" s="49"/>
      <c r="AO3" s="49"/>
      <c r="AP3" s="49"/>
      <c r="AQ3" s="169"/>
      <c r="AR3" s="148"/>
    </row>
    <row r="4" spans="1:121" ht="24.75" customHeight="1" thickBot="1" x14ac:dyDescent="0.55000000000000004">
      <c r="A4" s="173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1"/>
      <c r="Q4" s="51"/>
      <c r="R4" s="53"/>
      <c r="S4" s="53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169"/>
      <c r="AR4" s="148"/>
    </row>
    <row r="5" spans="1:121" ht="24.75" customHeight="1" x14ac:dyDescent="0.5">
      <c r="A5" s="173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1"/>
      <c r="Q5" s="51"/>
      <c r="R5" s="49"/>
      <c r="S5" s="49"/>
      <c r="T5" s="48"/>
      <c r="U5" s="48"/>
      <c r="V5" s="48"/>
      <c r="W5" s="48"/>
      <c r="X5" s="202" t="s">
        <v>154</v>
      </c>
      <c r="Y5" s="203"/>
      <c r="Z5" s="48"/>
      <c r="AA5" s="48"/>
      <c r="AB5" s="48"/>
      <c r="AC5" s="48"/>
      <c r="AD5" s="49"/>
      <c r="AE5" s="49"/>
      <c r="AF5" s="48"/>
      <c r="AG5" s="48"/>
      <c r="AH5" s="48"/>
      <c r="AI5" s="48"/>
      <c r="AJ5" s="48"/>
      <c r="AK5" s="49"/>
      <c r="AL5" s="49"/>
      <c r="AM5" s="49"/>
      <c r="AN5" s="49"/>
      <c r="AO5" s="49"/>
      <c r="AP5" s="49"/>
      <c r="AQ5" s="169"/>
      <c r="AR5" s="148"/>
    </row>
    <row r="6" spans="1:121" ht="24.75" customHeight="1" thickBot="1" x14ac:dyDescent="0.55000000000000004">
      <c r="A6" s="173"/>
      <c r="B6" s="49"/>
      <c r="C6" s="49"/>
      <c r="D6" s="49"/>
      <c r="E6" s="49"/>
      <c r="F6" s="49"/>
      <c r="G6" s="232" t="s">
        <v>152</v>
      </c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49"/>
      <c r="T6" s="48"/>
      <c r="U6" s="48"/>
      <c r="V6" s="48"/>
      <c r="W6" s="48"/>
      <c r="X6" s="204"/>
      <c r="Y6" s="205"/>
      <c r="Z6" s="48"/>
      <c r="AA6" s="48"/>
      <c r="AB6" s="48"/>
      <c r="AC6" s="48"/>
      <c r="AD6" s="49"/>
      <c r="AE6" s="49"/>
      <c r="AF6" s="48"/>
      <c r="AG6" s="48"/>
      <c r="AH6" s="48"/>
      <c r="AI6" s="48"/>
      <c r="AJ6" s="48"/>
      <c r="AK6" s="49"/>
      <c r="AL6" s="49"/>
      <c r="AM6" s="49"/>
      <c r="AN6" s="49"/>
      <c r="AO6" s="49"/>
      <c r="AP6" s="49"/>
      <c r="AQ6" s="169"/>
      <c r="AR6" s="148"/>
    </row>
    <row r="7" spans="1:121" ht="24.75" customHeight="1" thickBot="1" x14ac:dyDescent="0.3">
      <c r="A7" s="181"/>
      <c r="B7" s="52"/>
      <c r="C7" s="52"/>
      <c r="D7" s="52"/>
      <c r="E7" s="52"/>
      <c r="F7" s="52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52"/>
      <c r="T7" s="52"/>
      <c r="U7" s="52"/>
      <c r="V7" s="52"/>
      <c r="W7" s="52"/>
      <c r="X7" s="78" t="s">
        <v>143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170"/>
      <c r="AR7" s="149"/>
    </row>
    <row r="8" spans="1:121" s="1" customFormat="1" ht="31" thickTop="1" thickBot="1" x14ac:dyDescent="0.65">
      <c r="A8" s="174"/>
      <c r="B8" s="208" t="s">
        <v>60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54"/>
      <c r="O8" s="54"/>
      <c r="P8" s="208" t="s">
        <v>0</v>
      </c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54"/>
      <c r="AB8" s="54"/>
      <c r="AC8" s="54"/>
      <c r="AD8" s="208" t="s">
        <v>11</v>
      </c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54"/>
      <c r="AR8" s="179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</row>
    <row r="9" spans="1:121" s="1" customFormat="1" ht="31.75" customHeight="1" thickBot="1" x14ac:dyDescent="0.55000000000000004">
      <c r="A9" s="174"/>
      <c r="B9" s="190" t="s">
        <v>6</v>
      </c>
      <c r="C9" s="190"/>
      <c r="D9" s="190"/>
      <c r="E9" s="190"/>
      <c r="F9" s="190"/>
      <c r="G9" s="225"/>
      <c r="H9" s="226"/>
      <c r="I9" s="226"/>
      <c r="J9" s="227"/>
      <c r="K9" s="54"/>
      <c r="L9" s="54"/>
      <c r="M9" s="54"/>
      <c r="N9" s="54"/>
      <c r="O9" s="54"/>
      <c r="P9" s="190" t="s">
        <v>4</v>
      </c>
      <c r="Q9" s="190"/>
      <c r="R9" s="190"/>
      <c r="S9" s="190"/>
      <c r="T9" s="190"/>
      <c r="U9" s="192"/>
      <c r="V9" s="194"/>
      <c r="W9" s="54"/>
      <c r="X9" s="54"/>
      <c r="Y9" s="54"/>
      <c r="Z9" s="54"/>
      <c r="AA9" s="54"/>
      <c r="AB9" s="142"/>
      <c r="AC9" s="190" t="s">
        <v>8</v>
      </c>
      <c r="AD9" s="190"/>
      <c r="AE9" s="190"/>
      <c r="AF9" s="190"/>
      <c r="AG9" s="190"/>
      <c r="AH9" s="190"/>
      <c r="AI9" s="191"/>
      <c r="AJ9" s="198"/>
      <c r="AK9" s="197"/>
      <c r="AL9" s="197"/>
      <c r="AM9" s="197"/>
      <c r="AN9" s="197"/>
      <c r="AO9" s="197"/>
      <c r="AP9" s="196"/>
      <c r="AQ9" s="54"/>
      <c r="AR9" s="179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</row>
    <row r="10" spans="1:121" s="1" customFormat="1" ht="31.75" customHeight="1" thickBot="1" x14ac:dyDescent="0.55000000000000004">
      <c r="A10" s="174"/>
      <c r="B10" s="190" t="s">
        <v>13</v>
      </c>
      <c r="C10" s="190"/>
      <c r="D10" s="190"/>
      <c r="E10" s="190"/>
      <c r="F10" s="190"/>
      <c r="G10" s="198" t="s">
        <v>131</v>
      </c>
      <c r="H10" s="209"/>
      <c r="I10" s="209"/>
      <c r="J10" s="209"/>
      <c r="K10" s="209"/>
      <c r="L10" s="209"/>
      <c r="M10" s="210"/>
      <c r="N10" s="54"/>
      <c r="O10" s="54"/>
      <c r="P10" s="190" t="s">
        <v>5</v>
      </c>
      <c r="Q10" s="190"/>
      <c r="R10" s="190"/>
      <c r="S10" s="190"/>
      <c r="T10" s="190"/>
      <c r="U10" s="199" t="s">
        <v>160</v>
      </c>
      <c r="V10" s="200"/>
      <c r="W10" s="200"/>
      <c r="X10" s="200"/>
      <c r="Y10" s="200"/>
      <c r="Z10" s="201"/>
      <c r="AA10" s="54"/>
      <c r="AB10" s="142"/>
      <c r="AC10" s="190" t="s">
        <v>9</v>
      </c>
      <c r="AD10" s="190"/>
      <c r="AE10" s="190"/>
      <c r="AF10" s="190"/>
      <c r="AG10" s="190"/>
      <c r="AH10" s="190"/>
      <c r="AI10" s="191"/>
      <c r="AJ10" s="55"/>
      <c r="AK10" s="129" t="s">
        <v>57</v>
      </c>
      <c r="AL10" s="56">
        <v>1</v>
      </c>
      <c r="AM10" s="57"/>
      <c r="AN10" s="57"/>
      <c r="AO10" s="57"/>
      <c r="AP10" s="57"/>
      <c r="AQ10" s="54"/>
      <c r="AR10" s="179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</row>
    <row r="11" spans="1:121" s="1" customFormat="1" ht="31.75" customHeight="1" thickBot="1" x14ac:dyDescent="0.55000000000000004">
      <c r="A11" s="174"/>
      <c r="B11" s="190" t="s">
        <v>12</v>
      </c>
      <c r="C11" s="190"/>
      <c r="D11" s="190"/>
      <c r="E11" s="190"/>
      <c r="F11" s="190"/>
      <c r="G11" s="198" t="s">
        <v>128</v>
      </c>
      <c r="H11" s="209"/>
      <c r="I11" s="209"/>
      <c r="J11" s="209"/>
      <c r="K11" s="209"/>
      <c r="L11" s="209"/>
      <c r="M11" s="210"/>
      <c r="N11" s="54"/>
      <c r="O11" s="54"/>
      <c r="P11" s="190" t="s">
        <v>1</v>
      </c>
      <c r="Q11" s="190"/>
      <c r="R11" s="190"/>
      <c r="S11" s="190"/>
      <c r="T11" s="207"/>
      <c r="U11" s="195" t="s">
        <v>89</v>
      </c>
      <c r="V11" s="197"/>
      <c r="W11" s="197"/>
      <c r="X11" s="197"/>
      <c r="Y11" s="197"/>
      <c r="Z11" s="196"/>
      <c r="AA11" s="54"/>
      <c r="AB11" s="142"/>
      <c r="AC11" s="190" t="s">
        <v>65</v>
      </c>
      <c r="AD11" s="190"/>
      <c r="AE11" s="190"/>
      <c r="AF11" s="190"/>
      <c r="AG11" s="190"/>
      <c r="AH11" s="190"/>
      <c r="AI11" s="191"/>
      <c r="AJ11" s="195">
        <v>42</v>
      </c>
      <c r="AK11" s="197"/>
      <c r="AL11" s="196"/>
      <c r="AM11" s="58" t="s">
        <v>141</v>
      </c>
      <c r="AN11" s="59"/>
      <c r="AO11" s="59"/>
      <c r="AP11" s="59"/>
      <c r="AQ11" s="54"/>
      <c r="AR11" s="179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</row>
    <row r="12" spans="1:121" s="1" customFormat="1" ht="31.75" customHeight="1" thickBot="1" x14ac:dyDescent="0.55000000000000004">
      <c r="A12" s="174"/>
      <c r="B12" s="190" t="s">
        <v>10</v>
      </c>
      <c r="C12" s="190"/>
      <c r="D12" s="190"/>
      <c r="E12" s="190"/>
      <c r="F12" s="190"/>
      <c r="G12" s="198" t="s">
        <v>158</v>
      </c>
      <c r="H12" s="209"/>
      <c r="I12" s="209"/>
      <c r="J12" s="209"/>
      <c r="K12" s="209"/>
      <c r="L12" s="209"/>
      <c r="M12" s="210"/>
      <c r="N12" s="54"/>
      <c r="O12" s="54"/>
      <c r="P12" s="190" t="s">
        <v>108</v>
      </c>
      <c r="Q12" s="190"/>
      <c r="R12" s="190"/>
      <c r="S12" s="207"/>
      <c r="T12" s="207"/>
      <c r="U12" s="195" t="s">
        <v>146</v>
      </c>
      <c r="V12" s="197"/>
      <c r="W12" s="197"/>
      <c r="X12" s="197"/>
      <c r="Y12" s="197"/>
      <c r="Z12" s="196"/>
      <c r="AA12" s="54"/>
      <c r="AB12" s="142"/>
      <c r="AC12" s="190" t="s">
        <v>140</v>
      </c>
      <c r="AD12" s="190"/>
      <c r="AE12" s="190"/>
      <c r="AF12" s="190"/>
      <c r="AG12" s="190"/>
      <c r="AH12" s="190"/>
      <c r="AI12" s="191"/>
      <c r="AJ12" s="195">
        <v>53</v>
      </c>
      <c r="AK12" s="197"/>
      <c r="AL12" s="196"/>
      <c r="AM12" s="54" t="s">
        <v>142</v>
      </c>
      <c r="AN12" s="54"/>
      <c r="AO12" s="54"/>
      <c r="AP12" s="54"/>
      <c r="AQ12" s="54"/>
      <c r="AR12" s="179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</row>
    <row r="13" spans="1:121" s="1" customFormat="1" ht="31.75" customHeight="1" thickBot="1" x14ac:dyDescent="0.55000000000000004">
      <c r="A13" s="174"/>
      <c r="B13" s="190" t="s">
        <v>147</v>
      </c>
      <c r="C13" s="190"/>
      <c r="D13" s="190"/>
      <c r="E13" s="190"/>
      <c r="F13" s="190"/>
      <c r="G13" s="206">
        <f>Sheet1!AO26</f>
        <v>26.220239520958074</v>
      </c>
      <c r="H13" s="200"/>
      <c r="I13" s="201"/>
      <c r="J13" s="54"/>
      <c r="K13" s="54"/>
      <c r="L13" s="54"/>
      <c r="M13" s="54"/>
      <c r="N13" s="54"/>
      <c r="O13" s="54"/>
      <c r="P13" s="190" t="s">
        <v>105</v>
      </c>
      <c r="Q13" s="190"/>
      <c r="R13" s="190"/>
      <c r="S13" s="207"/>
      <c r="T13" s="207"/>
      <c r="U13" s="195">
        <v>0</v>
      </c>
      <c r="V13" s="196"/>
      <c r="W13" s="54"/>
      <c r="X13" s="54"/>
      <c r="Y13" s="54"/>
      <c r="Z13" s="54"/>
      <c r="AA13" s="54"/>
      <c r="AB13" s="151"/>
      <c r="AC13" s="151"/>
      <c r="AD13" s="151"/>
      <c r="AE13" s="190"/>
      <c r="AF13" s="190"/>
      <c r="AG13" s="190"/>
      <c r="AH13" s="190"/>
      <c r="AI13" s="190"/>
      <c r="AJ13" s="234"/>
      <c r="AK13" s="234"/>
      <c r="AL13" s="234"/>
      <c r="AM13" s="234"/>
      <c r="AN13" s="234"/>
      <c r="AO13" s="234"/>
      <c r="AP13" s="234"/>
      <c r="AQ13" s="54"/>
      <c r="AR13" s="179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</row>
    <row r="14" spans="1:121" s="1" customFormat="1" ht="31.75" customHeight="1" thickBot="1" x14ac:dyDescent="0.65">
      <c r="A14" s="174"/>
      <c r="B14" s="208" t="s">
        <v>61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54"/>
      <c r="O14" s="54"/>
      <c r="P14" s="190" t="s">
        <v>106</v>
      </c>
      <c r="Q14" s="190"/>
      <c r="R14" s="190"/>
      <c r="S14" s="207"/>
      <c r="T14" s="207"/>
      <c r="U14" s="195">
        <v>0</v>
      </c>
      <c r="V14" s="196"/>
      <c r="W14" s="54"/>
      <c r="X14" s="54"/>
      <c r="Y14" s="54"/>
      <c r="Z14" s="54"/>
      <c r="AA14" s="54"/>
      <c r="AB14" s="142"/>
      <c r="AC14" s="142"/>
      <c r="AD14" s="142"/>
      <c r="AE14" s="190" t="s">
        <v>7</v>
      </c>
      <c r="AF14" s="190"/>
      <c r="AG14" s="190"/>
      <c r="AH14" s="190"/>
      <c r="AI14" s="191"/>
      <c r="AJ14" s="198"/>
      <c r="AK14" s="197"/>
      <c r="AL14" s="197"/>
      <c r="AM14" s="197"/>
      <c r="AN14" s="197"/>
      <c r="AO14" s="197"/>
      <c r="AP14" s="196"/>
      <c r="AQ14" s="54"/>
      <c r="AR14" s="179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</row>
    <row r="15" spans="1:121" s="1" customFormat="1" ht="31.75" customHeight="1" thickBot="1" x14ac:dyDescent="0.55000000000000004">
      <c r="A15" s="174"/>
      <c r="B15" s="190" t="s">
        <v>62</v>
      </c>
      <c r="C15" s="190"/>
      <c r="D15" s="190"/>
      <c r="E15" s="190"/>
      <c r="F15" s="192"/>
      <c r="G15" s="193"/>
      <c r="H15" s="193"/>
      <c r="I15" s="193"/>
      <c r="J15" s="194"/>
      <c r="K15" s="54"/>
      <c r="L15" s="54"/>
      <c r="M15" s="54"/>
      <c r="N15" s="54"/>
      <c r="O15" s="54"/>
      <c r="P15" s="190" t="s">
        <v>107</v>
      </c>
      <c r="Q15" s="190"/>
      <c r="R15" s="190"/>
      <c r="S15" s="207"/>
      <c r="T15" s="207"/>
      <c r="U15" s="195">
        <v>6</v>
      </c>
      <c r="V15" s="196"/>
      <c r="W15" s="54"/>
      <c r="X15" s="54"/>
      <c r="Y15" s="54"/>
      <c r="Z15" s="190" t="s">
        <v>125</v>
      </c>
      <c r="AA15" s="190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54"/>
      <c r="AR15" s="179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</row>
    <row r="16" spans="1:121" s="1" customFormat="1" ht="31.75" customHeight="1" thickBot="1" x14ac:dyDescent="0.55000000000000004">
      <c r="A16" s="174"/>
      <c r="B16" s="190" t="s">
        <v>63</v>
      </c>
      <c r="C16" s="190"/>
      <c r="D16" s="190"/>
      <c r="E16" s="190"/>
      <c r="F16" s="195"/>
      <c r="G16" s="197"/>
      <c r="H16" s="197"/>
      <c r="I16" s="197"/>
      <c r="J16" s="197"/>
      <c r="K16" s="197"/>
      <c r="L16" s="197"/>
      <c r="M16" s="196"/>
      <c r="N16" s="54"/>
      <c r="O16" s="54"/>
      <c r="P16" s="190" t="s">
        <v>3</v>
      </c>
      <c r="Q16" s="190"/>
      <c r="R16" s="190"/>
      <c r="S16" s="207"/>
      <c r="T16" s="207"/>
      <c r="U16" s="198" t="s">
        <v>112</v>
      </c>
      <c r="V16" s="196"/>
      <c r="W16" s="54"/>
      <c r="X16" s="54"/>
      <c r="Y16" s="54"/>
      <c r="Z16" s="54"/>
      <c r="AA16" s="54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54"/>
      <c r="AR16" s="179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</row>
    <row r="17" spans="1:121" s="1" customFormat="1" ht="30.75" customHeight="1" thickBot="1" x14ac:dyDescent="0.55000000000000004">
      <c r="A17" s="174"/>
      <c r="B17" s="190" t="s">
        <v>64</v>
      </c>
      <c r="C17" s="190"/>
      <c r="D17" s="190"/>
      <c r="E17" s="190"/>
      <c r="F17" s="195"/>
      <c r="G17" s="197"/>
      <c r="H17" s="196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128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54"/>
      <c r="AR17" s="179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ht="14.25" customHeight="1" x14ac:dyDescent="0.25">
      <c r="A18" s="17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148"/>
    </row>
    <row r="19" spans="1:121" ht="14.25" customHeight="1" x14ac:dyDescent="0.25">
      <c r="A19" s="17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148"/>
    </row>
    <row r="20" spans="1:121" ht="24.75" customHeight="1" thickBot="1" x14ac:dyDescent="0.55000000000000004">
      <c r="A20" s="173"/>
      <c r="B20" s="190" t="s">
        <v>124</v>
      </c>
      <c r="C20" s="190"/>
      <c r="D20" s="190"/>
      <c r="E20" s="190"/>
      <c r="F20" s="190"/>
      <c r="G20" s="190"/>
      <c r="H20" s="84"/>
      <c r="I20" s="127">
        <v>1</v>
      </c>
      <c r="J20" s="84"/>
      <c r="K20" s="84"/>
      <c r="L20" s="84"/>
      <c r="M20" s="127">
        <v>2</v>
      </c>
      <c r="N20" s="84"/>
      <c r="O20" s="84"/>
      <c r="P20" s="84"/>
      <c r="Q20" s="127">
        <v>3</v>
      </c>
      <c r="R20" s="84"/>
      <c r="S20" s="84"/>
      <c r="T20" s="84"/>
      <c r="U20" s="127">
        <v>4</v>
      </c>
      <c r="V20" s="84"/>
      <c r="W20" s="84"/>
      <c r="X20" s="84"/>
      <c r="Y20" s="127">
        <v>5</v>
      </c>
      <c r="Z20" s="84"/>
      <c r="AA20" s="84"/>
      <c r="AB20" s="84"/>
      <c r="AC20" s="127">
        <v>6</v>
      </c>
      <c r="AD20" s="84"/>
      <c r="AE20" s="84"/>
      <c r="AF20" s="84"/>
      <c r="AG20" s="127">
        <v>7</v>
      </c>
      <c r="AH20" s="84"/>
      <c r="AI20" s="84"/>
      <c r="AJ20" s="84"/>
      <c r="AK20" s="127">
        <v>8</v>
      </c>
      <c r="AL20" s="84"/>
      <c r="AM20" s="84"/>
      <c r="AN20" s="84"/>
      <c r="AO20" s="84"/>
      <c r="AP20" s="84"/>
      <c r="AQ20" s="84"/>
      <c r="AR20" s="148"/>
    </row>
    <row r="21" spans="1:121" s="2" customFormat="1" ht="30.75" customHeight="1" thickBot="1" x14ac:dyDescent="0.55000000000000004">
      <c r="A21" s="175"/>
      <c r="B21" s="190" t="s">
        <v>56</v>
      </c>
      <c r="C21" s="190"/>
      <c r="D21" s="190"/>
      <c r="E21" s="190"/>
      <c r="F21" s="190"/>
      <c r="G21" s="191"/>
      <c r="H21" s="199">
        <v>12</v>
      </c>
      <c r="I21" s="200"/>
      <c r="J21" s="201"/>
      <c r="K21" s="60"/>
      <c r="L21" s="199">
        <v>21</v>
      </c>
      <c r="M21" s="200"/>
      <c r="N21" s="201"/>
      <c r="O21" s="60"/>
      <c r="P21" s="199">
        <v>28</v>
      </c>
      <c r="Q21" s="200"/>
      <c r="R21" s="201"/>
      <c r="S21" s="60"/>
      <c r="T21" s="199">
        <v>34</v>
      </c>
      <c r="U21" s="200"/>
      <c r="V21" s="201"/>
      <c r="W21" s="60"/>
      <c r="X21" s="199">
        <v>40</v>
      </c>
      <c r="Y21" s="200"/>
      <c r="Z21" s="201"/>
      <c r="AA21" s="60"/>
      <c r="AB21" s="199"/>
      <c r="AC21" s="200"/>
      <c r="AD21" s="201"/>
      <c r="AE21" s="60"/>
      <c r="AF21" s="199"/>
      <c r="AG21" s="200"/>
      <c r="AH21" s="201"/>
      <c r="AI21" s="60"/>
      <c r="AJ21" s="199"/>
      <c r="AK21" s="200"/>
      <c r="AL21" s="201"/>
      <c r="AM21" s="133"/>
      <c r="AN21" s="230" t="s">
        <v>159</v>
      </c>
      <c r="AO21" s="230"/>
      <c r="AP21" s="230"/>
      <c r="AQ21" s="230"/>
      <c r="AR21" s="150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</row>
    <row r="22" spans="1:121" s="2" customFormat="1" ht="30.75" customHeight="1" thickBot="1" x14ac:dyDescent="0.55000000000000004">
      <c r="A22" s="175"/>
      <c r="B22" s="167"/>
      <c r="C22" s="127"/>
      <c r="D22" s="127"/>
      <c r="E22" s="127"/>
      <c r="F22" s="127"/>
      <c r="G22" s="60"/>
      <c r="H22" s="127"/>
      <c r="I22" s="127"/>
      <c r="J22" s="127"/>
      <c r="K22" s="60"/>
      <c r="L22" s="127"/>
      <c r="M22" s="127"/>
      <c r="N22" s="127"/>
      <c r="O22" s="60"/>
      <c r="P22" s="127"/>
      <c r="Q22" s="127"/>
      <c r="R22" s="127"/>
      <c r="S22" s="60"/>
      <c r="T22" s="127"/>
      <c r="U22" s="127"/>
      <c r="V22" s="127"/>
      <c r="W22" s="60"/>
      <c r="X22" s="127"/>
      <c r="Y22" s="127"/>
      <c r="Z22" s="127"/>
      <c r="AA22" s="60"/>
      <c r="AB22" s="127"/>
      <c r="AC22" s="127"/>
      <c r="AD22" s="127"/>
      <c r="AE22" s="60"/>
      <c r="AF22" s="127"/>
      <c r="AG22" s="127"/>
      <c r="AH22" s="127"/>
      <c r="AI22" s="60"/>
      <c r="AJ22" s="127"/>
      <c r="AK22" s="127"/>
      <c r="AL22" s="127"/>
      <c r="AM22" s="133"/>
      <c r="AN22" s="231"/>
      <c r="AO22" s="231"/>
      <c r="AP22" s="231"/>
      <c r="AQ22" s="231"/>
      <c r="AR22" s="150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</row>
    <row r="23" spans="1:121" s="2" customFormat="1" ht="30.75" customHeight="1" thickBot="1" x14ac:dyDescent="0.55000000000000004">
      <c r="A23" s="175"/>
      <c r="B23" s="217" t="s">
        <v>55</v>
      </c>
      <c r="C23" s="217"/>
      <c r="D23" s="217"/>
      <c r="E23" s="217"/>
      <c r="F23" s="217"/>
      <c r="G23" s="60" t="s">
        <v>58</v>
      </c>
      <c r="H23" s="123">
        <f>'Ratio Detail'!D6</f>
        <v>1.7</v>
      </c>
      <c r="I23" s="130" t="s">
        <v>57</v>
      </c>
      <c r="J23" s="56">
        <v>1</v>
      </c>
      <c r="K23" s="60"/>
      <c r="L23" s="123">
        <f>'Ratio Detail'!D11</f>
        <v>1.6</v>
      </c>
      <c r="M23" s="130" t="s">
        <v>57</v>
      </c>
      <c r="N23" s="56">
        <v>1</v>
      </c>
      <c r="O23" s="60"/>
      <c r="P23" s="123">
        <f>'Ratio Detail'!D16</f>
        <v>1.5</v>
      </c>
      <c r="Q23" s="130" t="s">
        <v>57</v>
      </c>
      <c r="R23" s="56">
        <v>1</v>
      </c>
      <c r="S23" s="60"/>
      <c r="T23" s="123">
        <f>'Ratio Detail'!D21</f>
        <v>1.5</v>
      </c>
      <c r="U23" s="130" t="s">
        <v>57</v>
      </c>
      <c r="V23" s="56">
        <v>1</v>
      </c>
      <c r="W23" s="60"/>
      <c r="X23" s="123">
        <f>'Ratio Detail'!J6</f>
        <v>1</v>
      </c>
      <c r="Y23" s="130" t="s">
        <v>57</v>
      </c>
      <c r="Z23" s="56">
        <v>1</v>
      </c>
      <c r="AA23" s="60"/>
      <c r="AB23" s="123" t="e">
        <f>'Ratio Detail'!J11</f>
        <v>#DIV/0!</v>
      </c>
      <c r="AC23" s="130" t="s">
        <v>57</v>
      </c>
      <c r="AD23" s="56">
        <v>1</v>
      </c>
      <c r="AE23" s="60"/>
      <c r="AF23" s="123" t="e">
        <f>'Ratio Detail'!J16</f>
        <v>#DIV/0!</v>
      </c>
      <c r="AG23" s="130" t="s">
        <v>57</v>
      </c>
      <c r="AH23" s="56">
        <v>1</v>
      </c>
      <c r="AI23" s="60"/>
      <c r="AJ23" s="123" t="e">
        <f>'Ratio Detail'!J21</f>
        <v>#DIV/0!</v>
      </c>
      <c r="AK23" s="130" t="s">
        <v>57</v>
      </c>
      <c r="AL23" s="56">
        <v>1</v>
      </c>
      <c r="AM23" s="133"/>
      <c r="AN23" s="228">
        <f>Sheet1!S39/Sheet1!D39</f>
        <v>1.6961665877898724</v>
      </c>
      <c r="AO23" s="229"/>
      <c r="AP23" s="168" t="s">
        <v>57</v>
      </c>
      <c r="AQ23" s="56">
        <v>1</v>
      </c>
      <c r="AR23" s="150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</row>
    <row r="24" spans="1:121" s="3" customFormat="1" ht="31.75" customHeight="1" thickBot="1" x14ac:dyDescent="0.55000000000000004">
      <c r="A24" s="176"/>
      <c r="B24" s="217"/>
      <c r="C24" s="217"/>
      <c r="D24" s="217"/>
      <c r="E24" s="217"/>
      <c r="F24" s="217"/>
      <c r="G24" s="128" t="s">
        <v>59</v>
      </c>
      <c r="H24" s="123">
        <f>'Ratio Detail'!D7</f>
        <v>1.7</v>
      </c>
      <c r="I24" s="130" t="s">
        <v>57</v>
      </c>
      <c r="J24" s="56">
        <v>1</v>
      </c>
      <c r="K24" s="132"/>
      <c r="L24" s="123">
        <f>'Ratio Detail'!D12</f>
        <v>1.6</v>
      </c>
      <c r="M24" s="130" t="s">
        <v>57</v>
      </c>
      <c r="N24" s="56">
        <v>1</v>
      </c>
      <c r="O24" s="132"/>
      <c r="P24" s="123">
        <f>'Ratio Detail'!D17</f>
        <v>1.5</v>
      </c>
      <c r="Q24" s="130" t="s">
        <v>57</v>
      </c>
      <c r="R24" s="56">
        <v>1</v>
      </c>
      <c r="S24" s="132"/>
      <c r="T24" s="123">
        <f>'Ratio Detail'!D22</f>
        <v>1.5</v>
      </c>
      <c r="U24" s="130" t="s">
        <v>57</v>
      </c>
      <c r="V24" s="56">
        <v>1</v>
      </c>
      <c r="W24" s="132"/>
      <c r="X24" s="123">
        <f>'Ratio Detail'!J7</f>
        <v>1</v>
      </c>
      <c r="Y24" s="130" t="s">
        <v>57</v>
      </c>
      <c r="Z24" s="56">
        <v>1</v>
      </c>
      <c r="AA24" s="132"/>
      <c r="AB24" s="123" t="e">
        <f>'Ratio Detail'!J12</f>
        <v>#DIV/0!</v>
      </c>
      <c r="AC24" s="130" t="s">
        <v>57</v>
      </c>
      <c r="AD24" s="56">
        <v>1</v>
      </c>
      <c r="AE24" s="132"/>
      <c r="AF24" s="123" t="e">
        <f>'Ratio Detail'!J17</f>
        <v>#DIV/0!</v>
      </c>
      <c r="AG24" s="130" t="s">
        <v>57</v>
      </c>
      <c r="AH24" s="56">
        <v>1</v>
      </c>
      <c r="AI24" s="132"/>
      <c r="AJ24" s="123" t="e">
        <f>'Ratio Detail'!J22</f>
        <v>#DIV/0!</v>
      </c>
      <c r="AK24" s="130" t="s">
        <v>57</v>
      </c>
      <c r="AL24" s="56">
        <v>1</v>
      </c>
      <c r="AM24" s="59"/>
      <c r="AN24" s="228">
        <f>Sheet1!S39/Sheet1!AH39</f>
        <v>1.6961665877898724</v>
      </c>
      <c r="AO24" s="229"/>
      <c r="AP24" s="168" t="s">
        <v>57</v>
      </c>
      <c r="AQ24" s="56">
        <v>1</v>
      </c>
      <c r="AR24" s="15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</row>
    <row r="25" spans="1:121" ht="31.75" customHeight="1" thickBot="1" x14ac:dyDescent="0.55000000000000004">
      <c r="A25" s="173"/>
      <c r="B25" s="217" t="s">
        <v>149</v>
      </c>
      <c r="C25" s="217"/>
      <c r="D25" s="217"/>
      <c r="E25" s="217"/>
      <c r="F25" s="217"/>
      <c r="G25" s="218"/>
      <c r="H25" s="206">
        <f>Sheet1!AQ12</f>
        <v>13.882634730538918</v>
      </c>
      <c r="I25" s="200"/>
      <c r="J25" s="201"/>
      <c r="K25" s="84"/>
      <c r="L25" s="206">
        <f>Sheet1!AQ13</f>
        <v>7.5788622754490991</v>
      </c>
      <c r="M25" s="200"/>
      <c r="N25" s="201"/>
      <c r="O25" s="84"/>
      <c r="P25" s="206">
        <f>Sheet1!AQ14</f>
        <v>3.3478443113772456</v>
      </c>
      <c r="Q25" s="200"/>
      <c r="R25" s="201"/>
      <c r="S25" s="84"/>
      <c r="T25" s="206">
        <f>Sheet1!AQ15</f>
        <v>1.4108982035928144</v>
      </c>
      <c r="U25" s="200"/>
      <c r="V25" s="201"/>
      <c r="W25" s="84"/>
      <c r="X25" s="206">
        <f>Sheet1!AQ16</f>
        <v>0</v>
      </c>
      <c r="Y25" s="200"/>
      <c r="Z25" s="201"/>
      <c r="AA25" s="84"/>
      <c r="AB25" s="206">
        <f>Sheet1!AQ17</f>
        <v>0</v>
      </c>
      <c r="AC25" s="200"/>
      <c r="AD25" s="201"/>
      <c r="AE25" s="84"/>
      <c r="AF25" s="206">
        <f>Sheet1!AQ18</f>
        <v>0</v>
      </c>
      <c r="AG25" s="200"/>
      <c r="AH25" s="201"/>
      <c r="AI25" s="84"/>
      <c r="AJ25" s="206">
        <f>Sheet1!AQ19</f>
        <v>0</v>
      </c>
      <c r="AK25" s="200"/>
      <c r="AL25" s="201"/>
      <c r="AM25" s="84"/>
      <c r="AN25" s="219"/>
      <c r="AO25" s="220"/>
      <c r="AP25" s="220"/>
      <c r="AQ25" s="84"/>
      <c r="AR25" s="148"/>
    </row>
    <row r="26" spans="1:121" ht="31.75" customHeight="1" thickBot="1" x14ac:dyDescent="0.55000000000000004">
      <c r="A26" s="173"/>
      <c r="B26" s="166"/>
      <c r="C26" s="131"/>
      <c r="D26" s="82"/>
      <c r="E26" s="82"/>
      <c r="F26" s="82"/>
      <c r="G26" s="84"/>
      <c r="H26" s="83"/>
      <c r="I26" s="130"/>
      <c r="J26" s="130"/>
      <c r="K26" s="61"/>
      <c r="L26" s="83"/>
      <c r="M26" s="130"/>
      <c r="N26" s="130"/>
      <c r="O26" s="61"/>
      <c r="P26" s="83"/>
      <c r="Q26" s="130"/>
      <c r="R26" s="130"/>
      <c r="S26" s="61"/>
      <c r="T26" s="83"/>
      <c r="U26" s="130"/>
      <c r="V26" s="130"/>
      <c r="W26" s="84"/>
      <c r="X26" s="83"/>
      <c r="Y26" s="130"/>
      <c r="Z26" s="130"/>
      <c r="AA26" s="84"/>
      <c r="AB26" s="83"/>
      <c r="AC26" s="130"/>
      <c r="AD26" s="130"/>
      <c r="AE26" s="84"/>
      <c r="AF26" s="83"/>
      <c r="AG26" s="130"/>
      <c r="AH26" s="130"/>
      <c r="AI26" s="84"/>
      <c r="AJ26" s="83"/>
      <c r="AK26" s="130"/>
      <c r="AL26" s="130"/>
      <c r="AM26" s="84"/>
      <c r="AN26" s="84"/>
      <c r="AO26" s="84"/>
      <c r="AP26" s="84"/>
      <c r="AQ26" s="84"/>
      <c r="AR26" s="148"/>
    </row>
    <row r="27" spans="1:121" s="2" customFormat="1" ht="23.5" thickBot="1" x14ac:dyDescent="0.55000000000000004">
      <c r="A27" s="175"/>
      <c r="B27" s="221" t="s">
        <v>14</v>
      </c>
      <c r="C27" s="222"/>
      <c r="D27" s="199" t="s">
        <v>15</v>
      </c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1"/>
      <c r="AQ27" s="54"/>
      <c r="AR27" s="150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</row>
    <row r="28" spans="1:121" s="2" customFormat="1" ht="23" thickBot="1" x14ac:dyDescent="0.5">
      <c r="A28" s="175"/>
      <c r="B28" s="223"/>
      <c r="C28" s="224"/>
      <c r="D28" s="62" t="s">
        <v>16</v>
      </c>
      <c r="E28" s="63" t="s">
        <v>17</v>
      </c>
      <c r="F28" s="63" t="s">
        <v>18</v>
      </c>
      <c r="G28" s="63" t="s">
        <v>19</v>
      </c>
      <c r="H28" s="63" t="s">
        <v>20</v>
      </c>
      <c r="I28" s="63" t="s">
        <v>21</v>
      </c>
      <c r="J28" s="63" t="s">
        <v>22</v>
      </c>
      <c r="K28" s="63" t="s">
        <v>23</v>
      </c>
      <c r="L28" s="63" t="s">
        <v>24</v>
      </c>
      <c r="M28" s="63" t="s">
        <v>25</v>
      </c>
      <c r="N28" s="63" t="s">
        <v>26</v>
      </c>
      <c r="O28" s="63" t="s">
        <v>27</v>
      </c>
      <c r="P28" s="63" t="s">
        <v>28</v>
      </c>
      <c r="Q28" s="63" t="s">
        <v>29</v>
      </c>
      <c r="R28" s="63" t="s">
        <v>30</v>
      </c>
      <c r="S28" s="63" t="s">
        <v>31</v>
      </c>
      <c r="T28" s="63" t="s">
        <v>32</v>
      </c>
      <c r="U28" s="63" t="s">
        <v>33</v>
      </c>
      <c r="V28" s="63" t="s">
        <v>34</v>
      </c>
      <c r="W28" s="63" t="s">
        <v>35</v>
      </c>
      <c r="X28" s="63" t="s">
        <v>36</v>
      </c>
      <c r="Y28" s="63" t="s">
        <v>37</v>
      </c>
      <c r="Z28" s="64" t="s">
        <v>38</v>
      </c>
      <c r="AA28" s="64" t="s">
        <v>39</v>
      </c>
      <c r="AB28" s="64" t="s">
        <v>40</v>
      </c>
      <c r="AC28" s="64" t="s">
        <v>41</v>
      </c>
      <c r="AD28" s="64" t="s">
        <v>42</v>
      </c>
      <c r="AE28" s="64" t="s">
        <v>43</v>
      </c>
      <c r="AF28" s="64" t="s">
        <v>44</v>
      </c>
      <c r="AG28" s="63" t="s">
        <v>45</v>
      </c>
      <c r="AH28" s="63" t="s">
        <v>46</v>
      </c>
      <c r="AI28" s="63" t="s">
        <v>47</v>
      </c>
      <c r="AJ28" s="63" t="s">
        <v>48</v>
      </c>
      <c r="AK28" s="63" t="s">
        <v>49</v>
      </c>
      <c r="AL28" s="63" t="s">
        <v>50</v>
      </c>
      <c r="AM28" s="63" t="s">
        <v>51</v>
      </c>
      <c r="AN28" s="63" t="s">
        <v>52</v>
      </c>
      <c r="AO28" s="63" t="s">
        <v>53</v>
      </c>
      <c r="AP28" s="65" t="s">
        <v>54</v>
      </c>
      <c r="AQ28" s="54"/>
      <c r="AR28" s="150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</row>
    <row r="29" spans="1:121" s="2" customFormat="1" ht="36" customHeight="1" thickBot="1" x14ac:dyDescent="0.55000000000000004">
      <c r="A29" s="175"/>
      <c r="B29" s="215">
        <v>1</v>
      </c>
      <c r="C29" s="216"/>
      <c r="D29" s="66">
        <v>43</v>
      </c>
      <c r="E29" s="67">
        <v>46</v>
      </c>
      <c r="F29" s="68">
        <v>49</v>
      </c>
      <c r="G29" s="68">
        <v>52</v>
      </c>
      <c r="H29" s="68">
        <v>55</v>
      </c>
      <c r="I29" s="68">
        <v>58</v>
      </c>
      <c r="J29" s="68">
        <v>61</v>
      </c>
      <c r="K29" s="68">
        <v>64</v>
      </c>
      <c r="L29" s="68">
        <v>67</v>
      </c>
      <c r="M29" s="68">
        <v>70</v>
      </c>
      <c r="N29" s="68">
        <v>73</v>
      </c>
      <c r="O29" s="68">
        <v>76</v>
      </c>
      <c r="P29" s="68">
        <v>79</v>
      </c>
      <c r="Q29" s="68">
        <v>82</v>
      </c>
      <c r="R29" s="68">
        <v>85</v>
      </c>
      <c r="S29" s="68">
        <v>88</v>
      </c>
      <c r="T29" s="68">
        <v>91</v>
      </c>
      <c r="U29" s="68">
        <v>94</v>
      </c>
      <c r="V29" s="68">
        <v>97</v>
      </c>
      <c r="W29" s="68">
        <v>100</v>
      </c>
      <c r="X29" s="68">
        <v>97</v>
      </c>
      <c r="Y29" s="68">
        <v>94</v>
      </c>
      <c r="Z29" s="68">
        <v>91</v>
      </c>
      <c r="AA29" s="68">
        <v>88</v>
      </c>
      <c r="AB29" s="68">
        <v>85</v>
      </c>
      <c r="AC29" s="68">
        <v>82</v>
      </c>
      <c r="AD29" s="68">
        <v>79</v>
      </c>
      <c r="AE29" s="68">
        <v>76</v>
      </c>
      <c r="AF29" s="68">
        <v>73</v>
      </c>
      <c r="AG29" s="68">
        <v>70</v>
      </c>
      <c r="AH29" s="68">
        <v>67</v>
      </c>
      <c r="AI29" s="68">
        <v>64</v>
      </c>
      <c r="AJ29" s="68">
        <v>61</v>
      </c>
      <c r="AK29" s="68">
        <v>58</v>
      </c>
      <c r="AL29" s="68">
        <v>55</v>
      </c>
      <c r="AM29" s="68">
        <v>52</v>
      </c>
      <c r="AN29" s="68">
        <v>49</v>
      </c>
      <c r="AO29" s="68">
        <v>46</v>
      </c>
      <c r="AP29" s="69">
        <v>43</v>
      </c>
      <c r="AQ29" s="54"/>
      <c r="AR29" s="150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</row>
    <row r="30" spans="1:121" s="2" customFormat="1" ht="35.25" customHeight="1" thickTop="1" thickBot="1" x14ac:dyDescent="0.55000000000000004">
      <c r="A30" s="175"/>
      <c r="B30" s="213">
        <v>2</v>
      </c>
      <c r="C30" s="214"/>
      <c r="D30" s="70">
        <v>33</v>
      </c>
      <c r="E30" s="68">
        <v>35</v>
      </c>
      <c r="F30" s="68">
        <v>37</v>
      </c>
      <c r="G30" s="68">
        <v>39</v>
      </c>
      <c r="H30" s="68">
        <v>41</v>
      </c>
      <c r="I30" s="68">
        <v>43</v>
      </c>
      <c r="J30" s="68">
        <v>45</v>
      </c>
      <c r="K30" s="68">
        <v>47</v>
      </c>
      <c r="L30" s="68">
        <v>49</v>
      </c>
      <c r="M30" s="68">
        <v>51</v>
      </c>
      <c r="N30" s="68">
        <v>53</v>
      </c>
      <c r="O30" s="68">
        <v>55</v>
      </c>
      <c r="P30" s="68">
        <v>57</v>
      </c>
      <c r="Q30" s="68">
        <v>59</v>
      </c>
      <c r="R30" s="68">
        <v>61</v>
      </c>
      <c r="S30" s="68">
        <v>63</v>
      </c>
      <c r="T30" s="68">
        <v>65</v>
      </c>
      <c r="U30" s="68">
        <v>67</v>
      </c>
      <c r="V30" s="68">
        <v>69</v>
      </c>
      <c r="W30" s="68">
        <v>71</v>
      </c>
      <c r="X30" s="68">
        <v>69</v>
      </c>
      <c r="Y30" s="68">
        <v>67</v>
      </c>
      <c r="Z30" s="68">
        <v>65</v>
      </c>
      <c r="AA30" s="68">
        <v>63</v>
      </c>
      <c r="AB30" s="68">
        <v>61</v>
      </c>
      <c r="AC30" s="68">
        <v>59</v>
      </c>
      <c r="AD30" s="68">
        <v>57</v>
      </c>
      <c r="AE30" s="68">
        <v>55</v>
      </c>
      <c r="AF30" s="68">
        <v>53</v>
      </c>
      <c r="AG30" s="68">
        <v>51</v>
      </c>
      <c r="AH30" s="68">
        <v>49</v>
      </c>
      <c r="AI30" s="68">
        <v>47</v>
      </c>
      <c r="AJ30" s="68">
        <v>45</v>
      </c>
      <c r="AK30" s="68">
        <v>43</v>
      </c>
      <c r="AL30" s="68">
        <v>41</v>
      </c>
      <c r="AM30" s="68">
        <v>39</v>
      </c>
      <c r="AN30" s="68">
        <v>37</v>
      </c>
      <c r="AO30" s="68">
        <v>35</v>
      </c>
      <c r="AP30" s="73">
        <v>33</v>
      </c>
      <c r="AQ30" s="54"/>
      <c r="AR30" s="150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</row>
    <row r="31" spans="1:121" s="2" customFormat="1" ht="35.25" customHeight="1" thickTop="1" thickBot="1" x14ac:dyDescent="0.55000000000000004">
      <c r="A31" s="175"/>
      <c r="B31" s="213">
        <v>3</v>
      </c>
      <c r="C31" s="214"/>
      <c r="D31" s="70">
        <v>20</v>
      </c>
      <c r="E31" s="68">
        <v>21</v>
      </c>
      <c r="F31" s="68">
        <v>22</v>
      </c>
      <c r="G31" s="68">
        <v>23</v>
      </c>
      <c r="H31" s="68">
        <v>24</v>
      </c>
      <c r="I31" s="68">
        <v>25</v>
      </c>
      <c r="J31" s="71">
        <v>26</v>
      </c>
      <c r="K31" s="72">
        <v>27</v>
      </c>
      <c r="L31" s="68">
        <v>28</v>
      </c>
      <c r="M31" s="72">
        <v>29</v>
      </c>
      <c r="N31" s="72">
        <v>30</v>
      </c>
      <c r="O31" s="72">
        <v>31</v>
      </c>
      <c r="P31" s="72">
        <v>32</v>
      </c>
      <c r="Q31" s="72">
        <v>33</v>
      </c>
      <c r="R31" s="72">
        <v>34</v>
      </c>
      <c r="S31" s="72">
        <v>35</v>
      </c>
      <c r="T31" s="72">
        <v>36</v>
      </c>
      <c r="U31" s="72">
        <v>37</v>
      </c>
      <c r="V31" s="72">
        <v>38</v>
      </c>
      <c r="W31" s="72">
        <v>39</v>
      </c>
      <c r="X31" s="72">
        <v>38</v>
      </c>
      <c r="Y31" s="72">
        <v>37</v>
      </c>
      <c r="Z31" s="72">
        <v>36</v>
      </c>
      <c r="AA31" s="72">
        <v>35</v>
      </c>
      <c r="AB31" s="72">
        <v>34</v>
      </c>
      <c r="AC31" s="72">
        <v>33</v>
      </c>
      <c r="AD31" s="72">
        <v>32</v>
      </c>
      <c r="AE31" s="72">
        <v>31</v>
      </c>
      <c r="AF31" s="72">
        <v>30</v>
      </c>
      <c r="AG31" s="72">
        <v>29</v>
      </c>
      <c r="AH31" s="68">
        <v>28</v>
      </c>
      <c r="AI31" s="72">
        <v>27</v>
      </c>
      <c r="AJ31" s="72">
        <v>26</v>
      </c>
      <c r="AK31" s="68">
        <v>25</v>
      </c>
      <c r="AL31" s="68">
        <v>24</v>
      </c>
      <c r="AM31" s="68">
        <v>23</v>
      </c>
      <c r="AN31" s="68">
        <v>22</v>
      </c>
      <c r="AO31" s="68">
        <v>21</v>
      </c>
      <c r="AP31" s="77">
        <v>20</v>
      </c>
      <c r="AQ31" s="54"/>
      <c r="AR31" s="150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</row>
    <row r="32" spans="1:121" s="2" customFormat="1" ht="35.25" customHeight="1" thickTop="1" thickBot="1" x14ac:dyDescent="0.55000000000000004">
      <c r="A32" s="175"/>
      <c r="B32" s="213">
        <v>4</v>
      </c>
      <c r="C32" s="214"/>
      <c r="D32" s="70">
        <v>10</v>
      </c>
      <c r="E32" s="68">
        <v>10</v>
      </c>
      <c r="F32" s="68">
        <v>11</v>
      </c>
      <c r="G32" s="68">
        <v>11</v>
      </c>
      <c r="H32" s="68">
        <v>12</v>
      </c>
      <c r="I32" s="68">
        <v>12</v>
      </c>
      <c r="J32" s="71">
        <v>13</v>
      </c>
      <c r="K32" s="72">
        <v>13</v>
      </c>
      <c r="L32" s="72">
        <v>14</v>
      </c>
      <c r="M32" s="72">
        <v>14</v>
      </c>
      <c r="N32" s="72">
        <v>15</v>
      </c>
      <c r="O32" s="72">
        <v>15</v>
      </c>
      <c r="P32" s="72">
        <v>16</v>
      </c>
      <c r="Q32" s="72">
        <v>16</v>
      </c>
      <c r="R32" s="72">
        <v>17</v>
      </c>
      <c r="S32" s="72">
        <v>17</v>
      </c>
      <c r="T32" s="72">
        <v>18</v>
      </c>
      <c r="U32" s="72">
        <v>18</v>
      </c>
      <c r="V32" s="72">
        <v>19</v>
      </c>
      <c r="W32" s="72">
        <v>19</v>
      </c>
      <c r="X32" s="72">
        <v>19</v>
      </c>
      <c r="Y32" s="72">
        <v>18</v>
      </c>
      <c r="Z32" s="72">
        <v>18</v>
      </c>
      <c r="AA32" s="72">
        <v>17</v>
      </c>
      <c r="AB32" s="72">
        <v>17</v>
      </c>
      <c r="AC32" s="72">
        <v>16</v>
      </c>
      <c r="AD32" s="72">
        <v>16</v>
      </c>
      <c r="AE32" s="72">
        <v>15</v>
      </c>
      <c r="AF32" s="72">
        <v>15</v>
      </c>
      <c r="AG32" s="72">
        <v>14</v>
      </c>
      <c r="AH32" s="72">
        <v>14</v>
      </c>
      <c r="AI32" s="72">
        <v>13</v>
      </c>
      <c r="AJ32" s="72">
        <v>13</v>
      </c>
      <c r="AK32" s="72">
        <v>12</v>
      </c>
      <c r="AL32" s="72">
        <v>12</v>
      </c>
      <c r="AM32" s="68">
        <v>11</v>
      </c>
      <c r="AN32" s="68">
        <v>11</v>
      </c>
      <c r="AO32" s="68">
        <v>10</v>
      </c>
      <c r="AP32" s="73">
        <v>10</v>
      </c>
      <c r="AQ32" s="54"/>
      <c r="AR32" s="150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</row>
    <row r="33" spans="1:121" s="2" customFormat="1" ht="35.25" customHeight="1" thickTop="1" thickBot="1" x14ac:dyDescent="0.55000000000000004">
      <c r="A33" s="175"/>
      <c r="B33" s="213">
        <v>5</v>
      </c>
      <c r="C33" s="214"/>
      <c r="D33" s="70">
        <v>1</v>
      </c>
      <c r="E33" s="68">
        <v>1</v>
      </c>
      <c r="F33" s="68">
        <v>1</v>
      </c>
      <c r="G33" s="68">
        <v>1</v>
      </c>
      <c r="H33" s="68">
        <v>1</v>
      </c>
      <c r="I33" s="72">
        <v>1</v>
      </c>
      <c r="J33" s="72">
        <v>1</v>
      </c>
      <c r="K33" s="72">
        <v>1</v>
      </c>
      <c r="L33" s="71">
        <v>1</v>
      </c>
      <c r="M33" s="71">
        <v>1</v>
      </c>
      <c r="N33" s="71">
        <v>1</v>
      </c>
      <c r="O33" s="71">
        <v>1</v>
      </c>
      <c r="P33" s="72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72">
        <v>1</v>
      </c>
      <c r="AC33" s="72">
        <v>1</v>
      </c>
      <c r="AD33" s="72">
        <v>1</v>
      </c>
      <c r="AE33" s="72">
        <v>1</v>
      </c>
      <c r="AF33" s="72">
        <v>1</v>
      </c>
      <c r="AG33" s="72">
        <v>1</v>
      </c>
      <c r="AH33" s="72">
        <v>1</v>
      </c>
      <c r="AI33" s="72">
        <v>1</v>
      </c>
      <c r="AJ33" s="72">
        <v>1</v>
      </c>
      <c r="AK33" s="72">
        <v>1</v>
      </c>
      <c r="AL33" s="68">
        <v>1</v>
      </c>
      <c r="AM33" s="68">
        <v>1</v>
      </c>
      <c r="AN33" s="68">
        <v>1</v>
      </c>
      <c r="AO33" s="68">
        <v>1</v>
      </c>
      <c r="AP33" s="73">
        <v>1</v>
      </c>
      <c r="AQ33" s="54"/>
      <c r="AR33" s="150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</row>
    <row r="34" spans="1:121" s="2" customFormat="1" ht="35.25" customHeight="1" thickTop="1" thickBot="1" x14ac:dyDescent="0.55000000000000004">
      <c r="A34" s="175"/>
      <c r="B34" s="213">
        <v>6</v>
      </c>
      <c r="C34" s="214"/>
      <c r="D34" s="70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  <c r="AQ34" s="54"/>
      <c r="AR34" s="150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</row>
    <row r="35" spans="1:121" s="2" customFormat="1" ht="35.25" customHeight="1" thickTop="1" thickBot="1" x14ac:dyDescent="0.55000000000000004">
      <c r="A35" s="175"/>
      <c r="B35" s="213">
        <v>7</v>
      </c>
      <c r="C35" s="214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3"/>
      <c r="AQ35" s="54"/>
      <c r="AR35" s="150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</row>
    <row r="36" spans="1:121" s="4" customFormat="1" ht="36" customHeight="1" thickTop="1" thickBot="1" x14ac:dyDescent="0.55000000000000004">
      <c r="A36" s="177"/>
      <c r="B36" s="211">
        <v>8</v>
      </c>
      <c r="C36" s="212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6"/>
      <c r="AQ36" s="171"/>
      <c r="AR36" s="153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</row>
    <row r="37" spans="1:121" x14ac:dyDescent="0.25">
      <c r="A37" s="17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148"/>
    </row>
    <row r="38" spans="1:121" x14ac:dyDescent="0.25">
      <c r="A38" s="17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148"/>
    </row>
    <row r="39" spans="1:121" x14ac:dyDescent="0.25">
      <c r="A39" s="17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148"/>
    </row>
    <row r="40" spans="1:121" x14ac:dyDescent="0.25">
      <c r="A40" s="17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148"/>
    </row>
    <row r="41" spans="1:121" x14ac:dyDescent="0.25">
      <c r="A41" s="17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148"/>
    </row>
    <row r="42" spans="1:121" x14ac:dyDescent="0.25">
      <c r="A42" s="17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148"/>
    </row>
    <row r="43" spans="1:121" x14ac:dyDescent="0.25">
      <c r="A43" s="17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148"/>
    </row>
    <row r="44" spans="1:121" x14ac:dyDescent="0.25">
      <c r="A44" s="17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148"/>
    </row>
    <row r="45" spans="1:121" x14ac:dyDescent="0.25">
      <c r="A45" s="17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148"/>
    </row>
    <row r="46" spans="1:121" x14ac:dyDescent="0.25">
      <c r="A46" s="17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148"/>
    </row>
    <row r="47" spans="1:121" x14ac:dyDescent="0.25">
      <c r="A47" s="17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148"/>
    </row>
    <row r="48" spans="1:121" x14ac:dyDescent="0.25">
      <c r="A48" s="17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148"/>
    </row>
    <row r="49" spans="1:44" x14ac:dyDescent="0.25">
      <c r="A49" s="17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148"/>
    </row>
    <row r="50" spans="1:44" x14ac:dyDescent="0.25">
      <c r="A50" s="17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148"/>
    </row>
    <row r="51" spans="1:44" x14ac:dyDescent="0.25">
      <c r="A51" s="17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148"/>
    </row>
    <row r="52" spans="1:44" x14ac:dyDescent="0.25">
      <c r="A52" s="17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148"/>
    </row>
    <row r="53" spans="1:44" x14ac:dyDescent="0.25">
      <c r="A53" s="17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148"/>
    </row>
    <row r="54" spans="1:44" x14ac:dyDescent="0.25">
      <c r="A54" s="17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148"/>
    </row>
    <row r="55" spans="1:44" x14ac:dyDescent="0.25">
      <c r="A55" s="17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148"/>
    </row>
    <row r="56" spans="1:44" x14ac:dyDescent="0.25">
      <c r="A56" s="17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148"/>
    </row>
    <row r="57" spans="1:44" x14ac:dyDescent="0.25">
      <c r="A57" s="17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148"/>
    </row>
    <row r="58" spans="1:44" x14ac:dyDescent="0.25">
      <c r="A58" s="17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148"/>
    </row>
    <row r="59" spans="1:44" x14ac:dyDescent="0.25">
      <c r="A59" s="17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148"/>
    </row>
    <row r="60" spans="1:44" x14ac:dyDescent="0.25">
      <c r="A60" s="17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148"/>
    </row>
    <row r="61" spans="1:44" x14ac:dyDescent="0.25">
      <c r="A61" s="17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148"/>
    </row>
    <row r="62" spans="1:44" x14ac:dyDescent="0.25">
      <c r="A62" s="17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148"/>
    </row>
    <row r="63" spans="1:44" x14ac:dyDescent="0.25">
      <c r="A63" s="17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148"/>
    </row>
    <row r="64" spans="1:44" ht="13" thickBot="1" x14ac:dyDescent="0.3">
      <c r="A64" s="178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180"/>
    </row>
    <row r="65" spans="1:44" x14ac:dyDescent="0.25">
      <c r="A65" s="172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4" s="31" customFormat="1" x14ac:dyDescent="0.25"/>
    <row r="67" spans="1:44" s="31" customFormat="1" x14ac:dyDescent="0.25"/>
    <row r="68" spans="1:44" s="31" customFormat="1" x14ac:dyDescent="0.25"/>
    <row r="69" spans="1:44" s="31" customFormat="1" x14ac:dyDescent="0.25"/>
    <row r="70" spans="1:44" s="31" customFormat="1" x14ac:dyDescent="0.25"/>
    <row r="71" spans="1:44" s="31" customFormat="1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</row>
    <row r="72" spans="1:44" s="31" customFormat="1" x14ac:dyDescent="0.25"/>
    <row r="73" spans="1:44" s="31" customFormat="1" x14ac:dyDescent="0.25"/>
    <row r="74" spans="1:44" s="31" customFormat="1" x14ac:dyDescent="0.25"/>
    <row r="75" spans="1:44" s="31" customFormat="1" x14ac:dyDescent="0.25"/>
    <row r="76" spans="1:44" s="31" customFormat="1" x14ac:dyDescent="0.25"/>
    <row r="77" spans="1:44" s="31" customFormat="1" x14ac:dyDescent="0.25"/>
    <row r="78" spans="1:44" s="31" customFormat="1" x14ac:dyDescent="0.25"/>
    <row r="79" spans="1:44" s="31" customFormat="1" x14ac:dyDescent="0.25"/>
    <row r="80" spans="1:44" s="31" customFormat="1" x14ac:dyDescent="0.25"/>
    <row r="81" spans="8:8" s="31" customFormat="1" x14ac:dyDescent="0.25">
      <c r="H81" s="32"/>
    </row>
    <row r="82" spans="8:8" s="31" customFormat="1" x14ac:dyDescent="0.25">
      <c r="H82" s="32"/>
    </row>
    <row r="83" spans="8:8" s="31" customFormat="1" x14ac:dyDescent="0.25">
      <c r="H83" s="32"/>
    </row>
    <row r="84" spans="8:8" s="31" customFormat="1" x14ac:dyDescent="0.25">
      <c r="H84" s="32"/>
    </row>
    <row r="85" spans="8:8" s="31" customFormat="1" x14ac:dyDescent="0.25">
      <c r="H85" s="32"/>
    </row>
    <row r="86" spans="8:8" s="31" customFormat="1" x14ac:dyDescent="0.25">
      <c r="H86" s="32"/>
    </row>
    <row r="87" spans="8:8" s="31" customFormat="1" x14ac:dyDescent="0.25">
      <c r="H87" s="32"/>
    </row>
    <row r="88" spans="8:8" s="31" customFormat="1" x14ac:dyDescent="0.25">
      <c r="H88" s="32"/>
    </row>
    <row r="89" spans="8:8" s="31" customFormat="1" x14ac:dyDescent="0.25">
      <c r="H89" s="32"/>
    </row>
    <row r="90" spans="8:8" s="31" customFormat="1" x14ac:dyDescent="0.25">
      <c r="H90" s="32"/>
    </row>
    <row r="91" spans="8:8" s="31" customFormat="1" x14ac:dyDescent="0.25">
      <c r="H91" s="32"/>
    </row>
    <row r="92" spans="8:8" s="31" customFormat="1" x14ac:dyDescent="0.25">
      <c r="H92" s="32"/>
    </row>
    <row r="93" spans="8:8" s="31" customFormat="1" x14ac:dyDescent="0.25">
      <c r="H93" s="32"/>
    </row>
    <row r="94" spans="8:8" s="31" customFormat="1" x14ac:dyDescent="0.25">
      <c r="H94" s="32"/>
    </row>
    <row r="95" spans="8:8" s="31" customFormat="1" x14ac:dyDescent="0.25">
      <c r="H95" s="32"/>
    </row>
    <row r="96" spans="8:8" s="31" customFormat="1" x14ac:dyDescent="0.25">
      <c r="H96" s="32"/>
    </row>
    <row r="97" spans="8:8" s="31" customFormat="1" x14ac:dyDescent="0.25">
      <c r="H97" s="32"/>
    </row>
    <row r="98" spans="8:8" s="31" customFormat="1" x14ac:dyDescent="0.25">
      <c r="H98" s="32"/>
    </row>
    <row r="99" spans="8:8" s="31" customFormat="1" x14ac:dyDescent="0.25">
      <c r="H99" s="32"/>
    </row>
    <row r="100" spans="8:8" s="31" customFormat="1" x14ac:dyDescent="0.25">
      <c r="H100" s="32"/>
    </row>
    <row r="101" spans="8:8" s="31" customFormat="1" x14ac:dyDescent="0.25">
      <c r="H101" s="32"/>
    </row>
    <row r="102" spans="8:8" s="31" customFormat="1" x14ac:dyDescent="0.25">
      <c r="H102" s="32"/>
    </row>
    <row r="103" spans="8:8" s="31" customFormat="1" x14ac:dyDescent="0.25">
      <c r="H103" s="32"/>
    </row>
    <row r="104" spans="8:8" s="31" customFormat="1" x14ac:dyDescent="0.25">
      <c r="H104" s="32"/>
    </row>
    <row r="105" spans="8:8" s="31" customFormat="1" x14ac:dyDescent="0.25">
      <c r="H105" s="32"/>
    </row>
    <row r="106" spans="8:8" s="31" customFormat="1" x14ac:dyDescent="0.25">
      <c r="H106" s="32"/>
    </row>
    <row r="107" spans="8:8" s="31" customFormat="1" x14ac:dyDescent="0.25"/>
    <row r="108" spans="8:8" s="31" customFormat="1" x14ac:dyDescent="0.25"/>
    <row r="109" spans="8:8" s="31" customFormat="1" x14ac:dyDescent="0.25"/>
    <row r="110" spans="8:8" s="31" customFormat="1" x14ac:dyDescent="0.25"/>
    <row r="111" spans="8:8" s="31" customFormat="1" x14ac:dyDescent="0.25"/>
    <row r="112" spans="8:8" s="31" customFormat="1" x14ac:dyDescent="0.25"/>
    <row r="113" s="31" customFormat="1" x14ac:dyDescent="0.25"/>
    <row r="114" s="31" customFormat="1" x14ac:dyDescent="0.25"/>
    <row r="115" s="31" customFormat="1" x14ac:dyDescent="0.25"/>
    <row r="116" s="31" customFormat="1" x14ac:dyDescent="0.25"/>
    <row r="117" s="31" customFormat="1" x14ac:dyDescent="0.25"/>
    <row r="118" s="31" customFormat="1" x14ac:dyDescent="0.25"/>
    <row r="119" s="31" customFormat="1" x14ac:dyDescent="0.25"/>
    <row r="120" s="31" customFormat="1" x14ac:dyDescent="0.25"/>
    <row r="121" s="31" customFormat="1" x14ac:dyDescent="0.25"/>
    <row r="122" s="31" customFormat="1" x14ac:dyDescent="0.25"/>
    <row r="123" s="31" customFormat="1" x14ac:dyDescent="0.25"/>
    <row r="124" s="31" customFormat="1" x14ac:dyDescent="0.25"/>
    <row r="125" s="31" customFormat="1" x14ac:dyDescent="0.25"/>
    <row r="126" s="31" customFormat="1" x14ac:dyDescent="0.25"/>
    <row r="127" s="31" customFormat="1" x14ac:dyDescent="0.25"/>
    <row r="128" s="31" customFormat="1" x14ac:dyDescent="0.25"/>
    <row r="129" s="31" customFormat="1" x14ac:dyDescent="0.25"/>
    <row r="130" s="31" customFormat="1" x14ac:dyDescent="0.25"/>
    <row r="131" s="31" customFormat="1" x14ac:dyDescent="0.25"/>
    <row r="132" s="31" customFormat="1" x14ac:dyDescent="0.25"/>
    <row r="133" s="31" customFormat="1" x14ac:dyDescent="0.25"/>
    <row r="134" s="31" customFormat="1" x14ac:dyDescent="0.25"/>
    <row r="135" s="31" customFormat="1" x14ac:dyDescent="0.25"/>
    <row r="136" s="31" customFormat="1" x14ac:dyDescent="0.25"/>
    <row r="137" s="31" customFormat="1" x14ac:dyDescent="0.25"/>
    <row r="138" s="31" customFormat="1" x14ac:dyDescent="0.25"/>
    <row r="139" s="31" customFormat="1" x14ac:dyDescent="0.25"/>
    <row r="140" s="31" customFormat="1" x14ac:dyDescent="0.25"/>
    <row r="141" s="31" customFormat="1" x14ac:dyDescent="0.25"/>
    <row r="142" s="31" customFormat="1" x14ac:dyDescent="0.25"/>
    <row r="143" s="31" customFormat="1" x14ac:dyDescent="0.25"/>
    <row r="144" s="31" customFormat="1" x14ac:dyDescent="0.25"/>
    <row r="145" s="31" customFormat="1" x14ac:dyDescent="0.25"/>
    <row r="146" s="31" customFormat="1" x14ac:dyDescent="0.25"/>
    <row r="147" s="31" customFormat="1" x14ac:dyDescent="0.25"/>
    <row r="148" s="31" customFormat="1" x14ac:dyDescent="0.25"/>
    <row r="149" s="31" customFormat="1" x14ac:dyDescent="0.25"/>
    <row r="150" s="31" customFormat="1" x14ac:dyDescent="0.25"/>
    <row r="151" s="31" customFormat="1" x14ac:dyDescent="0.25"/>
    <row r="152" s="31" customFormat="1" x14ac:dyDescent="0.25"/>
    <row r="153" s="31" customFormat="1" x14ac:dyDescent="0.25"/>
    <row r="154" s="31" customFormat="1" x14ac:dyDescent="0.25"/>
    <row r="155" s="31" customFormat="1" x14ac:dyDescent="0.25"/>
    <row r="156" s="31" customFormat="1" x14ac:dyDescent="0.25"/>
    <row r="157" s="31" customFormat="1" x14ac:dyDescent="0.25"/>
    <row r="158" s="31" customFormat="1" x14ac:dyDescent="0.25"/>
    <row r="159" s="31" customFormat="1" x14ac:dyDescent="0.25"/>
    <row r="160" s="31" customFormat="1" x14ac:dyDescent="0.25"/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pans="44:121" s="31" customFormat="1" x14ac:dyDescent="0.25"/>
    <row r="530" spans="44:121" s="31" customFormat="1" x14ac:dyDescent="0.25"/>
    <row r="531" spans="44:121" s="31" customFormat="1" x14ac:dyDescent="0.25"/>
    <row r="532" spans="44:121" s="31" customFormat="1" x14ac:dyDescent="0.25"/>
    <row r="533" spans="44:121" s="31" customFormat="1" x14ac:dyDescent="0.25"/>
    <row r="534" spans="44:121" s="31" customFormat="1" x14ac:dyDescent="0.25"/>
    <row r="535" spans="44:121" s="31" customFormat="1" x14ac:dyDescent="0.25"/>
    <row r="536" spans="44:121" s="5" customFormat="1" x14ac:dyDescent="0.25"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  <c r="DQ536" s="31"/>
    </row>
    <row r="537" spans="44:121" s="5" customFormat="1" x14ac:dyDescent="0.25"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  <c r="DQ537" s="31"/>
    </row>
    <row r="538" spans="44:121" s="5" customFormat="1" x14ac:dyDescent="0.25"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  <c r="DQ538" s="31"/>
    </row>
    <row r="539" spans="44:121" s="5" customFormat="1" x14ac:dyDescent="0.25"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  <c r="DQ539" s="31"/>
    </row>
    <row r="540" spans="44:121" s="5" customFormat="1" x14ac:dyDescent="0.25"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  <c r="DQ540" s="31"/>
    </row>
    <row r="541" spans="44:121" s="5" customFormat="1" x14ac:dyDescent="0.25"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  <c r="DQ541" s="31"/>
    </row>
    <row r="542" spans="44:121" s="5" customFormat="1" x14ac:dyDescent="0.25"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  <c r="DQ542" s="31"/>
    </row>
    <row r="543" spans="44:121" s="5" customFormat="1" x14ac:dyDescent="0.25"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  <c r="DQ543" s="31"/>
    </row>
    <row r="544" spans="44:121" s="5" customFormat="1" x14ac:dyDescent="0.25"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  <c r="DQ544" s="31"/>
    </row>
    <row r="545" spans="44:121" s="5" customFormat="1" x14ac:dyDescent="0.25"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  <c r="DQ545" s="31"/>
    </row>
    <row r="546" spans="44:121" s="5" customFormat="1" x14ac:dyDescent="0.25"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  <c r="DQ546" s="31"/>
    </row>
    <row r="547" spans="44:121" s="5" customFormat="1" x14ac:dyDescent="0.25"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  <c r="DQ547" s="31"/>
    </row>
    <row r="548" spans="44:121" s="5" customFormat="1" x14ac:dyDescent="0.25"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  <c r="DQ548" s="31"/>
    </row>
    <row r="549" spans="44:121" s="5" customFormat="1" x14ac:dyDescent="0.25"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  <c r="DQ549" s="31"/>
    </row>
    <row r="550" spans="44:121" s="5" customFormat="1" x14ac:dyDescent="0.25"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  <c r="DQ550" s="31"/>
    </row>
    <row r="551" spans="44:121" s="5" customFormat="1" x14ac:dyDescent="0.25"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  <c r="DQ551" s="31"/>
    </row>
    <row r="552" spans="44:121" s="5" customFormat="1" x14ac:dyDescent="0.25"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  <c r="DQ552" s="31"/>
    </row>
    <row r="553" spans="44:121" s="5" customFormat="1" x14ac:dyDescent="0.25"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  <c r="DQ553" s="31"/>
    </row>
    <row r="554" spans="44:121" s="5" customFormat="1" x14ac:dyDescent="0.25"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  <c r="DQ554" s="31"/>
    </row>
    <row r="555" spans="44:121" s="5" customFormat="1" x14ac:dyDescent="0.25"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  <c r="DQ555" s="31"/>
    </row>
    <row r="556" spans="44:121" s="5" customFormat="1" x14ac:dyDescent="0.25"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  <c r="DQ556" s="31"/>
    </row>
    <row r="557" spans="44:121" s="5" customFormat="1" x14ac:dyDescent="0.25"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  <c r="DQ557" s="31"/>
    </row>
    <row r="558" spans="44:121" s="5" customFormat="1" x14ac:dyDescent="0.25"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  <c r="DQ558" s="31"/>
    </row>
    <row r="559" spans="44:121" s="5" customFormat="1" x14ac:dyDescent="0.25"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  <c r="DQ559" s="31"/>
    </row>
    <row r="560" spans="44:121" s="5" customFormat="1" x14ac:dyDescent="0.25"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  <c r="DQ560" s="31"/>
    </row>
    <row r="561" spans="44:121" s="5" customFormat="1" x14ac:dyDescent="0.25"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  <c r="DQ561" s="31"/>
    </row>
    <row r="562" spans="44:121" s="5" customFormat="1" x14ac:dyDescent="0.25"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  <c r="DQ562" s="31"/>
    </row>
    <row r="563" spans="44:121" s="5" customFormat="1" x14ac:dyDescent="0.25"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  <c r="DQ563" s="31"/>
    </row>
    <row r="564" spans="44:121" s="5" customFormat="1" x14ac:dyDescent="0.25"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  <c r="DQ564" s="31"/>
    </row>
    <row r="565" spans="44:121" s="5" customFormat="1" x14ac:dyDescent="0.25"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  <c r="DQ565" s="31"/>
    </row>
    <row r="566" spans="44:121" s="5" customFormat="1" x14ac:dyDescent="0.25"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  <c r="DQ566" s="31"/>
    </row>
    <row r="567" spans="44:121" s="5" customFormat="1" x14ac:dyDescent="0.25"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  <c r="DQ567" s="31"/>
    </row>
    <row r="568" spans="44:121" s="5" customFormat="1" x14ac:dyDescent="0.25"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  <c r="DQ568" s="31"/>
    </row>
    <row r="569" spans="44:121" s="5" customFormat="1" x14ac:dyDescent="0.25"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  <c r="DQ569" s="31"/>
    </row>
    <row r="570" spans="44:121" s="5" customFormat="1" x14ac:dyDescent="0.25"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  <c r="DQ570" s="31"/>
    </row>
    <row r="571" spans="44:121" s="5" customFormat="1" x14ac:dyDescent="0.25"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  <c r="DQ571" s="31"/>
    </row>
    <row r="572" spans="44:121" s="5" customFormat="1" x14ac:dyDescent="0.25"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  <c r="DQ572" s="31"/>
    </row>
    <row r="573" spans="44:121" s="5" customFormat="1" x14ac:dyDescent="0.25"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  <c r="DQ573" s="31"/>
    </row>
    <row r="574" spans="44:121" s="5" customFormat="1" x14ac:dyDescent="0.25"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  <c r="DQ574" s="31"/>
    </row>
    <row r="575" spans="44:121" s="5" customFormat="1" x14ac:dyDescent="0.25"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  <c r="DQ575" s="31"/>
    </row>
    <row r="576" spans="44:121" s="5" customFormat="1" x14ac:dyDescent="0.25"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  <c r="DQ576" s="31"/>
    </row>
    <row r="577" spans="44:121" s="5" customFormat="1" x14ac:dyDescent="0.25"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  <c r="DQ577" s="31"/>
    </row>
    <row r="578" spans="44:121" s="5" customFormat="1" x14ac:dyDescent="0.25"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  <c r="DQ578" s="31"/>
    </row>
    <row r="579" spans="44:121" s="5" customFormat="1" x14ac:dyDescent="0.25"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  <c r="DQ579" s="31"/>
    </row>
    <row r="580" spans="44:121" s="5" customFormat="1" x14ac:dyDescent="0.25"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  <c r="DQ580" s="31"/>
    </row>
    <row r="581" spans="44:121" s="5" customFormat="1" x14ac:dyDescent="0.25"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  <c r="DQ581" s="31"/>
    </row>
    <row r="582" spans="44:121" s="5" customFormat="1" x14ac:dyDescent="0.25"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  <c r="DQ582" s="31"/>
    </row>
    <row r="583" spans="44:121" s="5" customFormat="1" x14ac:dyDescent="0.25"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  <c r="DQ583" s="31"/>
    </row>
    <row r="584" spans="44:121" s="5" customFormat="1" x14ac:dyDescent="0.25"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  <c r="DQ584" s="31"/>
    </row>
    <row r="585" spans="44:121" s="5" customFormat="1" x14ac:dyDescent="0.25"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  <c r="DQ585" s="31"/>
    </row>
    <row r="586" spans="44:121" s="5" customFormat="1" x14ac:dyDescent="0.25"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  <c r="DQ586" s="31"/>
    </row>
    <row r="587" spans="44:121" s="5" customFormat="1" x14ac:dyDescent="0.25"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  <c r="DQ587" s="31"/>
    </row>
    <row r="588" spans="44:121" s="5" customFormat="1" x14ac:dyDescent="0.25"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  <c r="DQ588" s="31"/>
    </row>
    <row r="589" spans="44:121" s="5" customFormat="1" x14ac:dyDescent="0.25"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  <c r="DQ589" s="31"/>
    </row>
    <row r="590" spans="44:121" s="5" customFormat="1" x14ac:dyDescent="0.25"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  <c r="DQ590" s="31"/>
    </row>
    <row r="591" spans="44:121" s="5" customFormat="1" x14ac:dyDescent="0.25"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  <c r="DQ591" s="31"/>
    </row>
    <row r="592" spans="44:121" s="5" customFormat="1" x14ac:dyDescent="0.25"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  <c r="DQ592" s="31"/>
    </row>
    <row r="593" spans="44:121" s="5" customFormat="1" x14ac:dyDescent="0.25"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  <c r="DQ593" s="31"/>
    </row>
    <row r="594" spans="44:121" s="5" customFormat="1" x14ac:dyDescent="0.25"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  <c r="DQ594" s="31"/>
    </row>
    <row r="595" spans="44:121" s="5" customFormat="1" x14ac:dyDescent="0.25"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  <c r="DQ595" s="31"/>
    </row>
    <row r="596" spans="44:121" s="5" customFormat="1" x14ac:dyDescent="0.25"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  <c r="DQ596" s="31"/>
    </row>
    <row r="597" spans="44:121" s="5" customFormat="1" x14ac:dyDescent="0.25"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  <c r="DQ597" s="31"/>
    </row>
    <row r="598" spans="44:121" s="5" customFormat="1" x14ac:dyDescent="0.25"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  <c r="DQ598" s="31"/>
    </row>
    <row r="599" spans="44:121" s="5" customFormat="1" x14ac:dyDescent="0.25"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  <c r="DQ599" s="31"/>
    </row>
    <row r="600" spans="44:121" s="5" customFormat="1" x14ac:dyDescent="0.25"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  <c r="DQ600" s="31"/>
    </row>
    <row r="601" spans="44:121" s="5" customFormat="1" x14ac:dyDescent="0.25"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  <c r="DQ601" s="31"/>
    </row>
    <row r="602" spans="44:121" s="5" customFormat="1" x14ac:dyDescent="0.25"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  <c r="DQ602" s="31"/>
    </row>
    <row r="603" spans="44:121" s="5" customFormat="1" x14ac:dyDescent="0.25"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  <c r="DQ603" s="31"/>
    </row>
    <row r="604" spans="44:121" s="5" customFormat="1" x14ac:dyDescent="0.25"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  <c r="DQ604" s="31"/>
    </row>
    <row r="605" spans="44:121" s="5" customFormat="1" x14ac:dyDescent="0.25"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  <c r="DQ605" s="31"/>
    </row>
    <row r="606" spans="44:121" s="5" customFormat="1" x14ac:dyDescent="0.25"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  <c r="DQ606" s="31"/>
    </row>
    <row r="607" spans="44:121" s="5" customFormat="1" x14ac:dyDescent="0.25"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  <c r="DQ607" s="31"/>
    </row>
    <row r="608" spans="44:121" s="5" customFormat="1" x14ac:dyDescent="0.25"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  <c r="DQ608" s="31"/>
    </row>
    <row r="609" spans="44:121" s="5" customFormat="1" x14ac:dyDescent="0.25"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  <c r="DQ609" s="31"/>
    </row>
    <row r="610" spans="44:121" s="5" customFormat="1" x14ac:dyDescent="0.25"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  <c r="DQ610" s="31"/>
    </row>
    <row r="611" spans="44:121" s="5" customFormat="1" x14ac:dyDescent="0.25"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  <c r="DQ611" s="31"/>
    </row>
    <row r="612" spans="44:121" s="5" customFormat="1" x14ac:dyDescent="0.25"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  <c r="DQ612" s="31"/>
    </row>
    <row r="613" spans="44:121" s="5" customFormat="1" x14ac:dyDescent="0.25"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  <c r="DQ613" s="31"/>
    </row>
    <row r="614" spans="44:121" s="5" customFormat="1" x14ac:dyDescent="0.25"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  <c r="DQ614" s="31"/>
    </row>
    <row r="615" spans="44:121" s="5" customFormat="1" x14ac:dyDescent="0.25"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  <c r="DQ615" s="31"/>
    </row>
    <row r="616" spans="44:121" s="5" customFormat="1" x14ac:dyDescent="0.25"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  <c r="DQ616" s="31"/>
    </row>
    <row r="617" spans="44:121" s="5" customFormat="1" x14ac:dyDescent="0.25"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  <c r="DQ617" s="31"/>
    </row>
    <row r="618" spans="44:121" s="5" customFormat="1" x14ac:dyDescent="0.25"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  <c r="DQ618" s="31"/>
    </row>
    <row r="619" spans="44:121" s="5" customFormat="1" x14ac:dyDescent="0.25"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  <c r="DQ619" s="31"/>
    </row>
    <row r="620" spans="44:121" s="5" customFormat="1" x14ac:dyDescent="0.25"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  <c r="DQ620" s="31"/>
    </row>
    <row r="621" spans="44:121" s="5" customFormat="1" x14ac:dyDescent="0.25"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  <c r="DQ621" s="31"/>
    </row>
    <row r="622" spans="44:121" s="5" customFormat="1" x14ac:dyDescent="0.25"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  <c r="DQ622" s="31"/>
    </row>
    <row r="623" spans="44:121" s="5" customFormat="1" x14ac:dyDescent="0.25"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  <c r="DQ623" s="31"/>
    </row>
    <row r="624" spans="44:121" s="5" customFormat="1" x14ac:dyDescent="0.25"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  <c r="DQ624" s="31"/>
    </row>
    <row r="625" spans="44:121" s="5" customFormat="1" x14ac:dyDescent="0.25"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  <c r="DQ625" s="31"/>
    </row>
    <row r="626" spans="44:121" s="5" customFormat="1" x14ac:dyDescent="0.25"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  <c r="DQ626" s="31"/>
    </row>
    <row r="627" spans="44:121" s="5" customFormat="1" x14ac:dyDescent="0.25"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  <c r="DQ627" s="31"/>
    </row>
    <row r="628" spans="44:121" s="5" customFormat="1" x14ac:dyDescent="0.25"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  <c r="DQ628" s="31"/>
    </row>
    <row r="629" spans="44:121" s="5" customFormat="1" x14ac:dyDescent="0.25"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  <c r="DQ629" s="31"/>
    </row>
    <row r="630" spans="44:121" s="5" customFormat="1" x14ac:dyDescent="0.25"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  <c r="DQ630" s="31"/>
    </row>
    <row r="631" spans="44:121" s="5" customFormat="1" x14ac:dyDescent="0.25"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  <c r="DQ631" s="31"/>
    </row>
    <row r="632" spans="44:121" s="5" customFormat="1" x14ac:dyDescent="0.25"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  <c r="DQ632" s="31"/>
    </row>
    <row r="633" spans="44:121" s="5" customFormat="1" x14ac:dyDescent="0.25"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  <c r="DQ633" s="31"/>
    </row>
    <row r="634" spans="44:121" s="5" customFormat="1" x14ac:dyDescent="0.25"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  <c r="DQ634" s="31"/>
    </row>
    <row r="635" spans="44:121" s="5" customFormat="1" x14ac:dyDescent="0.25"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  <c r="DQ635" s="31"/>
    </row>
    <row r="636" spans="44:121" s="5" customFormat="1" x14ac:dyDescent="0.25"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  <c r="DQ636" s="31"/>
    </row>
    <row r="637" spans="44:121" s="5" customFormat="1" x14ac:dyDescent="0.25"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  <c r="DQ637" s="31"/>
    </row>
    <row r="638" spans="44:121" s="5" customFormat="1" x14ac:dyDescent="0.25"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  <c r="DQ638" s="31"/>
    </row>
    <row r="639" spans="44:121" s="5" customFormat="1" x14ac:dyDescent="0.25"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  <c r="DQ639" s="31"/>
    </row>
    <row r="640" spans="44:121" s="5" customFormat="1" x14ac:dyDescent="0.25"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  <c r="DQ640" s="31"/>
    </row>
    <row r="641" spans="44:121" s="5" customFormat="1" x14ac:dyDescent="0.25"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  <c r="DQ641" s="31"/>
    </row>
    <row r="642" spans="44:121" s="5" customFormat="1" x14ac:dyDescent="0.25"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  <c r="DQ642" s="31"/>
    </row>
    <row r="643" spans="44:121" s="5" customFormat="1" x14ac:dyDescent="0.25"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  <c r="DQ643" s="31"/>
    </row>
    <row r="644" spans="44:121" s="5" customFormat="1" x14ac:dyDescent="0.25"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  <c r="DQ644" s="31"/>
    </row>
    <row r="645" spans="44:121" s="5" customFormat="1" x14ac:dyDescent="0.25"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  <c r="DQ645" s="31"/>
    </row>
    <row r="646" spans="44:121" s="5" customFormat="1" x14ac:dyDescent="0.25"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  <c r="DQ646" s="31"/>
    </row>
    <row r="647" spans="44:121" s="5" customFormat="1" x14ac:dyDescent="0.25"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  <c r="DQ647" s="31"/>
    </row>
    <row r="648" spans="44:121" s="5" customFormat="1" x14ac:dyDescent="0.25"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  <c r="DQ648" s="31"/>
    </row>
    <row r="649" spans="44:121" s="5" customFormat="1" x14ac:dyDescent="0.25"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  <c r="DQ649" s="31"/>
    </row>
    <row r="650" spans="44:121" s="5" customFormat="1" x14ac:dyDescent="0.25"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  <c r="DQ650" s="31"/>
    </row>
    <row r="651" spans="44:121" s="5" customFormat="1" x14ac:dyDescent="0.25"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  <c r="DQ651" s="31"/>
    </row>
    <row r="652" spans="44:121" s="5" customFormat="1" x14ac:dyDescent="0.25"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  <c r="DQ652" s="31"/>
    </row>
    <row r="653" spans="44:121" s="5" customFormat="1" x14ac:dyDescent="0.25"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  <c r="DQ653" s="31"/>
    </row>
    <row r="654" spans="44:121" s="5" customFormat="1" x14ac:dyDescent="0.25"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  <c r="DQ654" s="31"/>
    </row>
    <row r="655" spans="44:121" s="5" customFormat="1" x14ac:dyDescent="0.25"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  <c r="DQ655" s="31"/>
    </row>
    <row r="656" spans="44:121" s="5" customFormat="1" x14ac:dyDescent="0.25"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  <c r="DQ656" s="31"/>
    </row>
    <row r="657" spans="44:121" s="5" customFormat="1" x14ac:dyDescent="0.25"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  <c r="DQ657" s="31"/>
    </row>
    <row r="658" spans="44:121" s="5" customFormat="1" x14ac:dyDescent="0.25"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  <c r="DQ658" s="31"/>
    </row>
    <row r="659" spans="44:121" s="5" customFormat="1" x14ac:dyDescent="0.25"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  <c r="DQ659" s="31"/>
    </row>
    <row r="660" spans="44:121" s="5" customFormat="1" x14ac:dyDescent="0.25"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  <c r="DQ660" s="31"/>
    </row>
    <row r="661" spans="44:121" s="5" customFormat="1" x14ac:dyDescent="0.25"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  <c r="DQ661" s="31"/>
    </row>
    <row r="662" spans="44:121" s="5" customFormat="1" x14ac:dyDescent="0.25"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  <c r="DQ662" s="31"/>
    </row>
    <row r="663" spans="44:121" s="5" customFormat="1" x14ac:dyDescent="0.25"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  <c r="DQ663" s="31"/>
    </row>
    <row r="664" spans="44:121" s="5" customFormat="1" x14ac:dyDescent="0.25"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  <c r="DQ664" s="31"/>
    </row>
    <row r="665" spans="44:121" s="5" customFormat="1" x14ac:dyDescent="0.25"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  <c r="DQ665" s="31"/>
    </row>
    <row r="666" spans="44:121" s="5" customFormat="1" x14ac:dyDescent="0.25"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  <c r="DQ666" s="31"/>
    </row>
    <row r="667" spans="44:121" s="5" customFormat="1" x14ac:dyDescent="0.25"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  <c r="DQ667" s="31"/>
    </row>
    <row r="668" spans="44:121" s="5" customFormat="1" x14ac:dyDescent="0.25"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  <c r="DQ668" s="31"/>
    </row>
    <row r="669" spans="44:121" s="5" customFormat="1" x14ac:dyDescent="0.25"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  <c r="DQ669" s="31"/>
    </row>
    <row r="670" spans="44:121" s="5" customFormat="1" x14ac:dyDescent="0.25"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  <c r="DQ670" s="31"/>
    </row>
    <row r="671" spans="44:121" s="5" customFormat="1" x14ac:dyDescent="0.25"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  <c r="DQ671" s="31"/>
    </row>
    <row r="672" spans="44:121" s="5" customFormat="1" x14ac:dyDescent="0.25"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  <c r="DQ672" s="31"/>
    </row>
    <row r="673" spans="44:121" s="5" customFormat="1" x14ac:dyDescent="0.25"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  <c r="DQ673" s="31"/>
    </row>
    <row r="674" spans="44:121" s="5" customFormat="1" x14ac:dyDescent="0.25"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  <c r="DQ674" s="31"/>
    </row>
    <row r="675" spans="44:121" s="5" customFormat="1" x14ac:dyDescent="0.25"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  <c r="DQ675" s="31"/>
    </row>
    <row r="676" spans="44:121" s="5" customFormat="1" x14ac:dyDescent="0.25"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  <c r="DQ676" s="31"/>
    </row>
    <row r="677" spans="44:121" s="5" customFormat="1" x14ac:dyDescent="0.25"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  <c r="DQ677" s="31"/>
    </row>
    <row r="678" spans="44:121" s="5" customFormat="1" x14ac:dyDescent="0.25"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  <c r="DQ678" s="31"/>
    </row>
    <row r="679" spans="44:121" s="5" customFormat="1" x14ac:dyDescent="0.25"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  <c r="DQ679" s="31"/>
    </row>
    <row r="680" spans="44:121" s="5" customFormat="1" x14ac:dyDescent="0.25"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  <c r="DQ680" s="31"/>
    </row>
    <row r="681" spans="44:121" s="5" customFormat="1" x14ac:dyDescent="0.25"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  <c r="DQ681" s="31"/>
    </row>
    <row r="682" spans="44:121" s="5" customFormat="1" x14ac:dyDescent="0.25"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  <c r="DQ682" s="31"/>
    </row>
    <row r="683" spans="44:121" s="5" customFormat="1" x14ac:dyDescent="0.25"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  <c r="DQ683" s="31"/>
    </row>
    <row r="684" spans="44:121" s="5" customFormat="1" x14ac:dyDescent="0.25"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  <c r="DQ684" s="31"/>
    </row>
    <row r="685" spans="44:121" s="5" customFormat="1" x14ac:dyDescent="0.25"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  <c r="DQ685" s="31"/>
    </row>
    <row r="686" spans="44:121" s="5" customFormat="1" x14ac:dyDescent="0.25"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  <c r="DQ686" s="31"/>
    </row>
    <row r="687" spans="44:121" s="5" customFormat="1" x14ac:dyDescent="0.25"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  <c r="DQ687" s="31"/>
    </row>
    <row r="688" spans="44:121" s="5" customFormat="1" x14ac:dyDescent="0.25"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  <c r="DQ688" s="31"/>
    </row>
    <row r="689" spans="44:121" s="5" customFormat="1" x14ac:dyDescent="0.25"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  <c r="DQ689" s="31"/>
    </row>
    <row r="690" spans="44:121" s="5" customFormat="1" x14ac:dyDescent="0.25"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  <c r="DQ690" s="31"/>
    </row>
    <row r="691" spans="44:121" s="5" customFormat="1" x14ac:dyDescent="0.25"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  <c r="DQ691" s="31"/>
    </row>
    <row r="692" spans="44:121" s="5" customFormat="1" x14ac:dyDescent="0.25"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  <c r="DQ692" s="31"/>
    </row>
    <row r="693" spans="44:121" s="5" customFormat="1" x14ac:dyDescent="0.25"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  <c r="DQ693" s="31"/>
    </row>
    <row r="694" spans="44:121" s="5" customFormat="1" x14ac:dyDescent="0.25"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  <c r="DQ694" s="31"/>
    </row>
    <row r="695" spans="44:121" s="5" customFormat="1" x14ac:dyDescent="0.25"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  <c r="DQ695" s="31"/>
    </row>
    <row r="696" spans="44:121" s="5" customFormat="1" x14ac:dyDescent="0.25"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  <c r="DQ696" s="31"/>
    </row>
    <row r="697" spans="44:121" s="5" customFormat="1" x14ac:dyDescent="0.25"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  <c r="DQ697" s="31"/>
    </row>
    <row r="698" spans="44:121" s="5" customFormat="1" x14ac:dyDescent="0.25"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  <c r="DQ698" s="31"/>
    </row>
    <row r="699" spans="44:121" s="5" customFormat="1" x14ac:dyDescent="0.25"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  <c r="DQ699" s="31"/>
    </row>
    <row r="700" spans="44:121" s="5" customFormat="1" x14ac:dyDescent="0.25"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  <c r="DQ700" s="31"/>
    </row>
    <row r="701" spans="44:121" s="5" customFormat="1" x14ac:dyDescent="0.25"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  <c r="DQ701" s="31"/>
    </row>
    <row r="702" spans="44:121" s="5" customFormat="1" x14ac:dyDescent="0.25"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  <c r="DQ702" s="31"/>
    </row>
    <row r="703" spans="44:121" s="5" customFormat="1" x14ac:dyDescent="0.25"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  <c r="DQ703" s="31"/>
    </row>
    <row r="704" spans="44:121" s="5" customFormat="1" x14ac:dyDescent="0.25"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  <c r="DQ704" s="31"/>
    </row>
    <row r="705" spans="44:121" s="5" customFormat="1" x14ac:dyDescent="0.25"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  <c r="DQ705" s="31"/>
    </row>
    <row r="706" spans="44:121" s="5" customFormat="1" x14ac:dyDescent="0.25"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  <c r="DQ706" s="31"/>
    </row>
    <row r="707" spans="44:121" s="5" customFormat="1" x14ac:dyDescent="0.25"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  <c r="DQ707" s="31"/>
    </row>
    <row r="708" spans="44:121" s="5" customFormat="1" x14ac:dyDescent="0.25"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  <c r="DQ708" s="31"/>
    </row>
    <row r="709" spans="44:121" s="5" customFormat="1" x14ac:dyDescent="0.25"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  <c r="DQ709" s="31"/>
    </row>
    <row r="710" spans="44:121" s="5" customFormat="1" x14ac:dyDescent="0.25"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  <c r="DQ710" s="31"/>
    </row>
    <row r="711" spans="44:121" s="5" customFormat="1" x14ac:dyDescent="0.25"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  <c r="DQ711" s="31"/>
    </row>
    <row r="712" spans="44:121" s="5" customFormat="1" x14ac:dyDescent="0.25"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  <c r="DQ712" s="31"/>
    </row>
    <row r="713" spans="44:121" s="5" customFormat="1" x14ac:dyDescent="0.25"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  <c r="DQ713" s="31"/>
    </row>
    <row r="714" spans="44:121" s="5" customFormat="1" x14ac:dyDescent="0.25"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  <c r="DQ714" s="31"/>
    </row>
    <row r="715" spans="44:121" s="5" customFormat="1" x14ac:dyDescent="0.25"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  <c r="DQ715" s="31"/>
    </row>
    <row r="716" spans="44:121" s="5" customFormat="1" x14ac:dyDescent="0.25"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  <c r="DQ716" s="31"/>
    </row>
    <row r="717" spans="44:121" s="5" customFormat="1" x14ac:dyDescent="0.25"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  <c r="DQ717" s="31"/>
    </row>
    <row r="718" spans="44:121" s="5" customFormat="1" x14ac:dyDescent="0.25"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  <c r="DQ718" s="31"/>
    </row>
    <row r="719" spans="44:121" s="5" customFormat="1" x14ac:dyDescent="0.25"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  <c r="DQ719" s="31"/>
    </row>
    <row r="720" spans="44:121" s="5" customFormat="1" x14ac:dyDescent="0.25"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  <c r="DQ720" s="31"/>
    </row>
    <row r="721" spans="44:121" s="5" customFormat="1" x14ac:dyDescent="0.25"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  <c r="DQ721" s="31"/>
    </row>
    <row r="722" spans="44:121" s="5" customFormat="1" x14ac:dyDescent="0.25"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  <c r="DQ722" s="31"/>
    </row>
    <row r="723" spans="44:121" s="5" customFormat="1" x14ac:dyDescent="0.25"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  <c r="DQ723" s="31"/>
    </row>
    <row r="724" spans="44:121" s="5" customFormat="1" x14ac:dyDescent="0.25"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  <c r="DQ724" s="31"/>
    </row>
    <row r="725" spans="44:121" s="5" customFormat="1" x14ac:dyDescent="0.25"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  <c r="DQ725" s="31"/>
    </row>
    <row r="726" spans="44:121" s="5" customFormat="1" x14ac:dyDescent="0.25"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  <c r="DQ726" s="31"/>
    </row>
    <row r="727" spans="44:121" s="5" customFormat="1" x14ac:dyDescent="0.25"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  <c r="DQ727" s="31"/>
    </row>
    <row r="728" spans="44:121" s="5" customFormat="1" x14ac:dyDescent="0.25"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  <c r="DQ728" s="31"/>
    </row>
    <row r="729" spans="44:121" s="5" customFormat="1" x14ac:dyDescent="0.25"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  <c r="DQ729" s="31"/>
    </row>
    <row r="730" spans="44:121" s="5" customFormat="1" x14ac:dyDescent="0.25"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  <c r="DQ730" s="31"/>
    </row>
    <row r="731" spans="44:121" s="5" customFormat="1" x14ac:dyDescent="0.25"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  <c r="DQ731" s="31"/>
    </row>
    <row r="732" spans="44:121" s="5" customFormat="1" x14ac:dyDescent="0.25"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  <c r="DQ732" s="31"/>
    </row>
    <row r="733" spans="44:121" s="5" customFormat="1" x14ac:dyDescent="0.25"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  <c r="DQ733" s="31"/>
    </row>
    <row r="734" spans="44:121" s="5" customFormat="1" x14ac:dyDescent="0.25"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  <c r="DQ734" s="31"/>
    </row>
    <row r="735" spans="44:121" s="5" customFormat="1" x14ac:dyDescent="0.25"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  <c r="DQ735" s="31"/>
    </row>
    <row r="736" spans="44:121" s="5" customFormat="1" x14ac:dyDescent="0.25"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  <c r="DQ736" s="31"/>
    </row>
    <row r="737" spans="44:121" s="5" customFormat="1" x14ac:dyDescent="0.25"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  <c r="DQ737" s="31"/>
    </row>
    <row r="738" spans="44:121" s="5" customFormat="1" x14ac:dyDescent="0.25"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  <c r="DQ738" s="31"/>
    </row>
    <row r="739" spans="44:121" s="5" customFormat="1" x14ac:dyDescent="0.25"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  <c r="DQ739" s="31"/>
    </row>
    <row r="740" spans="44:121" s="5" customFormat="1" x14ac:dyDescent="0.25"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  <c r="DQ740" s="31"/>
    </row>
    <row r="741" spans="44:121" s="5" customFormat="1" x14ac:dyDescent="0.25"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  <c r="DQ741" s="31"/>
    </row>
    <row r="742" spans="44:121" s="5" customFormat="1" x14ac:dyDescent="0.25"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  <c r="DQ742" s="31"/>
    </row>
    <row r="743" spans="44:121" s="5" customFormat="1" x14ac:dyDescent="0.25"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  <c r="DQ743" s="31"/>
    </row>
    <row r="744" spans="44:121" s="5" customFormat="1" x14ac:dyDescent="0.25"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  <c r="DQ744" s="31"/>
    </row>
    <row r="745" spans="44:121" s="5" customFormat="1" x14ac:dyDescent="0.25"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  <c r="DQ745" s="31"/>
    </row>
    <row r="746" spans="44:121" s="5" customFormat="1" x14ac:dyDescent="0.25"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  <c r="DQ746" s="31"/>
    </row>
    <row r="747" spans="44:121" s="5" customFormat="1" x14ac:dyDescent="0.25"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  <c r="DQ747" s="31"/>
    </row>
    <row r="748" spans="44:121" s="5" customFormat="1" x14ac:dyDescent="0.25"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  <c r="DQ748" s="31"/>
    </row>
    <row r="749" spans="44:121" s="5" customFormat="1" x14ac:dyDescent="0.25"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  <c r="DQ749" s="31"/>
    </row>
    <row r="750" spans="44:121" s="5" customFormat="1" x14ac:dyDescent="0.25"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  <c r="DQ750" s="31"/>
    </row>
    <row r="751" spans="44:121" s="5" customFormat="1" x14ac:dyDescent="0.25"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  <c r="DQ751" s="31"/>
    </row>
    <row r="752" spans="44:121" s="5" customFormat="1" x14ac:dyDescent="0.25"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  <c r="DQ752" s="31"/>
    </row>
    <row r="753" spans="44:121" s="5" customFormat="1" x14ac:dyDescent="0.25"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  <c r="DQ753" s="31"/>
    </row>
    <row r="754" spans="44:121" s="5" customFormat="1" x14ac:dyDescent="0.25"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  <c r="DQ754" s="31"/>
    </row>
    <row r="755" spans="44:121" s="5" customFormat="1" x14ac:dyDescent="0.25"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  <c r="DQ755" s="31"/>
    </row>
    <row r="756" spans="44:121" s="5" customFormat="1" x14ac:dyDescent="0.25"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  <c r="DQ756" s="31"/>
    </row>
    <row r="757" spans="44:121" s="5" customFormat="1" x14ac:dyDescent="0.25"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  <c r="DQ757" s="31"/>
    </row>
    <row r="758" spans="44:121" s="5" customFormat="1" x14ac:dyDescent="0.25"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  <c r="DQ758" s="31"/>
    </row>
    <row r="759" spans="44:121" s="5" customFormat="1" x14ac:dyDescent="0.25"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  <c r="DQ759" s="31"/>
    </row>
    <row r="760" spans="44:121" s="5" customFormat="1" x14ac:dyDescent="0.25"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  <c r="DQ760" s="31"/>
    </row>
    <row r="761" spans="44:121" s="5" customFormat="1" x14ac:dyDescent="0.25"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  <c r="DQ761" s="31"/>
    </row>
    <row r="762" spans="44:121" s="5" customFormat="1" x14ac:dyDescent="0.25"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  <c r="DQ762" s="31"/>
    </row>
    <row r="763" spans="44:121" s="5" customFormat="1" x14ac:dyDescent="0.25"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  <c r="DQ763" s="31"/>
    </row>
    <row r="764" spans="44:121" s="5" customFormat="1" x14ac:dyDescent="0.25"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  <c r="DQ764" s="31"/>
    </row>
    <row r="765" spans="44:121" s="5" customFormat="1" x14ac:dyDescent="0.25"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  <c r="DQ765" s="31"/>
    </row>
    <row r="766" spans="44:121" s="5" customFormat="1" x14ac:dyDescent="0.25"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  <c r="DQ766" s="31"/>
    </row>
    <row r="767" spans="44:121" s="5" customFormat="1" x14ac:dyDescent="0.25"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  <c r="DQ767" s="31"/>
    </row>
    <row r="768" spans="44:121" s="5" customFormat="1" x14ac:dyDescent="0.25"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  <c r="DQ768" s="31"/>
    </row>
    <row r="769" spans="44:121" s="5" customFormat="1" x14ac:dyDescent="0.25"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  <c r="DQ769" s="31"/>
    </row>
    <row r="770" spans="44:121" s="5" customFormat="1" x14ac:dyDescent="0.25"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  <c r="DQ770" s="31"/>
    </row>
    <row r="771" spans="44:121" s="5" customFormat="1" x14ac:dyDescent="0.25"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  <c r="DQ771" s="31"/>
    </row>
    <row r="772" spans="44:121" s="5" customFormat="1" x14ac:dyDescent="0.25"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  <c r="DQ772" s="31"/>
    </row>
    <row r="773" spans="44:121" s="5" customFormat="1" x14ac:dyDescent="0.25"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  <c r="DQ773" s="31"/>
    </row>
    <row r="774" spans="44:121" s="5" customFormat="1" x14ac:dyDescent="0.25"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  <c r="DQ774" s="31"/>
    </row>
    <row r="775" spans="44:121" s="5" customFormat="1" x14ac:dyDescent="0.25"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  <c r="DQ775" s="31"/>
    </row>
    <row r="776" spans="44:121" s="5" customFormat="1" x14ac:dyDescent="0.25"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  <c r="DQ776" s="31"/>
    </row>
    <row r="777" spans="44:121" s="5" customFormat="1" x14ac:dyDescent="0.25"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  <c r="DQ777" s="31"/>
    </row>
    <row r="778" spans="44:121" s="5" customFormat="1" x14ac:dyDescent="0.25"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  <c r="DQ778" s="31"/>
    </row>
    <row r="779" spans="44:121" s="5" customFormat="1" x14ac:dyDescent="0.25"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  <c r="DQ779" s="31"/>
    </row>
    <row r="780" spans="44:121" s="5" customFormat="1" x14ac:dyDescent="0.25"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  <c r="DQ780" s="31"/>
    </row>
    <row r="781" spans="44:121" s="5" customFormat="1" x14ac:dyDescent="0.25"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  <c r="DQ781" s="31"/>
    </row>
    <row r="782" spans="44:121" s="5" customFormat="1" x14ac:dyDescent="0.25"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  <c r="DQ782" s="31"/>
    </row>
    <row r="783" spans="44:121" s="5" customFormat="1" x14ac:dyDescent="0.25"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  <c r="DQ783" s="31"/>
    </row>
    <row r="784" spans="44:121" s="5" customFormat="1" x14ac:dyDescent="0.25"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  <c r="DQ784" s="31"/>
    </row>
    <row r="785" spans="44:121" s="5" customFormat="1" x14ac:dyDescent="0.25"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  <c r="DQ785" s="31"/>
    </row>
    <row r="786" spans="44:121" s="5" customFormat="1" x14ac:dyDescent="0.25"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  <c r="DQ786" s="31"/>
    </row>
    <row r="787" spans="44:121" s="5" customFormat="1" x14ac:dyDescent="0.25"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  <c r="DQ787" s="31"/>
    </row>
    <row r="788" spans="44:121" s="5" customFormat="1" x14ac:dyDescent="0.25"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  <c r="DQ788" s="31"/>
    </row>
    <row r="789" spans="44:121" s="5" customFormat="1" x14ac:dyDescent="0.25"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  <c r="DQ789" s="31"/>
    </row>
    <row r="790" spans="44:121" s="5" customFormat="1" x14ac:dyDescent="0.25"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  <c r="DQ790" s="31"/>
    </row>
    <row r="791" spans="44:121" s="5" customFormat="1" x14ac:dyDescent="0.25"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  <c r="DQ791" s="31"/>
    </row>
    <row r="792" spans="44:121" s="5" customFormat="1" x14ac:dyDescent="0.25"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  <c r="DQ792" s="31"/>
    </row>
    <row r="793" spans="44:121" s="5" customFormat="1" x14ac:dyDescent="0.25"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  <c r="DQ793" s="31"/>
    </row>
    <row r="794" spans="44:121" s="5" customFormat="1" x14ac:dyDescent="0.25"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  <c r="DQ794" s="31"/>
    </row>
    <row r="795" spans="44:121" s="5" customFormat="1" x14ac:dyDescent="0.25"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  <c r="DQ795" s="31"/>
    </row>
    <row r="796" spans="44:121" s="5" customFormat="1" x14ac:dyDescent="0.25"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  <c r="DQ796" s="31"/>
    </row>
    <row r="797" spans="44:121" s="5" customFormat="1" x14ac:dyDescent="0.25"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  <c r="DQ797" s="31"/>
    </row>
    <row r="798" spans="44:121" s="5" customFormat="1" x14ac:dyDescent="0.25"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  <c r="DQ798" s="31"/>
    </row>
    <row r="799" spans="44:121" s="5" customFormat="1" x14ac:dyDescent="0.25"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  <c r="DQ799" s="31"/>
    </row>
    <row r="800" spans="44:121" s="5" customFormat="1" x14ac:dyDescent="0.25"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  <c r="DQ800" s="31"/>
    </row>
    <row r="801" spans="44:121" s="5" customFormat="1" x14ac:dyDescent="0.25"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  <c r="DQ801" s="31"/>
    </row>
    <row r="802" spans="44:121" s="5" customFormat="1" x14ac:dyDescent="0.25"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  <c r="DQ802" s="31"/>
    </row>
    <row r="803" spans="44:121" s="5" customFormat="1" x14ac:dyDescent="0.25"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  <c r="DQ803" s="31"/>
    </row>
    <row r="804" spans="44:121" s="5" customFormat="1" x14ac:dyDescent="0.25"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  <c r="DQ804" s="31"/>
    </row>
    <row r="805" spans="44:121" s="5" customFormat="1" x14ac:dyDescent="0.25"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  <c r="DQ805" s="31"/>
    </row>
    <row r="806" spans="44:121" s="5" customFormat="1" x14ac:dyDescent="0.25"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  <c r="DQ806" s="31"/>
    </row>
    <row r="807" spans="44:121" s="5" customFormat="1" x14ac:dyDescent="0.25"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  <c r="DQ807" s="31"/>
    </row>
    <row r="808" spans="44:121" s="5" customFormat="1" x14ac:dyDescent="0.25"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  <c r="DQ808" s="31"/>
    </row>
    <row r="809" spans="44:121" s="5" customFormat="1" x14ac:dyDescent="0.25"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  <c r="DQ809" s="31"/>
    </row>
    <row r="810" spans="44:121" s="5" customFormat="1" x14ac:dyDescent="0.25"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  <c r="DQ810" s="31"/>
    </row>
    <row r="811" spans="44:121" s="5" customFormat="1" x14ac:dyDescent="0.25"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  <c r="DQ811" s="31"/>
    </row>
    <row r="812" spans="44:121" s="5" customFormat="1" x14ac:dyDescent="0.25"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  <c r="DQ812" s="31"/>
    </row>
    <row r="813" spans="44:121" s="5" customFormat="1" x14ac:dyDescent="0.25"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  <c r="DQ813" s="31"/>
    </row>
    <row r="814" spans="44:121" s="5" customFormat="1" x14ac:dyDescent="0.25"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  <c r="DQ814" s="31"/>
    </row>
    <row r="815" spans="44:121" s="5" customFormat="1" x14ac:dyDescent="0.25"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  <c r="DQ815" s="31"/>
    </row>
    <row r="816" spans="44:121" s="5" customFormat="1" x14ac:dyDescent="0.25"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  <c r="DQ816" s="31"/>
    </row>
    <row r="817" spans="44:121" s="5" customFormat="1" x14ac:dyDescent="0.25"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  <c r="DQ817" s="31"/>
    </row>
    <row r="818" spans="44:121" s="5" customFormat="1" x14ac:dyDescent="0.25"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  <c r="DQ818" s="31"/>
    </row>
    <row r="819" spans="44:121" s="5" customFormat="1" x14ac:dyDescent="0.25"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  <c r="DQ819" s="31"/>
    </row>
    <row r="820" spans="44:121" s="5" customFormat="1" x14ac:dyDescent="0.25"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  <c r="DQ820" s="31"/>
    </row>
    <row r="821" spans="44:121" s="5" customFormat="1" x14ac:dyDescent="0.25"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  <c r="DQ821" s="31"/>
    </row>
    <row r="822" spans="44:121" s="5" customFormat="1" x14ac:dyDescent="0.25"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  <c r="DQ822" s="31"/>
    </row>
    <row r="823" spans="44:121" s="5" customFormat="1" x14ac:dyDescent="0.25"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  <c r="DQ823" s="31"/>
    </row>
    <row r="824" spans="44:121" s="5" customFormat="1" x14ac:dyDescent="0.25"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  <c r="DQ824" s="31"/>
    </row>
    <row r="825" spans="44:121" s="5" customFormat="1" x14ac:dyDescent="0.25"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  <c r="DQ825" s="31"/>
    </row>
    <row r="826" spans="44:121" s="5" customFormat="1" x14ac:dyDescent="0.25"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  <c r="DQ826" s="31"/>
    </row>
    <row r="827" spans="44:121" s="5" customFormat="1" x14ac:dyDescent="0.25"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  <c r="DQ827" s="31"/>
    </row>
    <row r="828" spans="44:121" s="5" customFormat="1" x14ac:dyDescent="0.25"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  <c r="DQ828" s="31"/>
    </row>
    <row r="829" spans="44:121" s="5" customFormat="1" x14ac:dyDescent="0.25"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  <c r="DQ829" s="31"/>
    </row>
    <row r="830" spans="44:121" s="5" customFormat="1" x14ac:dyDescent="0.25"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  <c r="DQ830" s="31"/>
    </row>
    <row r="831" spans="44:121" s="5" customFormat="1" x14ac:dyDescent="0.25"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  <c r="DQ831" s="31"/>
    </row>
    <row r="832" spans="44:121" s="5" customFormat="1" x14ac:dyDescent="0.25"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  <c r="DQ832" s="31"/>
    </row>
    <row r="833" spans="44:121" s="5" customFormat="1" x14ac:dyDescent="0.25"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  <c r="DQ833" s="31"/>
    </row>
    <row r="834" spans="44:121" s="5" customFormat="1" x14ac:dyDescent="0.25"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  <c r="DQ834" s="31"/>
    </row>
    <row r="835" spans="44:121" s="5" customFormat="1" x14ac:dyDescent="0.25"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  <c r="DQ835" s="31"/>
    </row>
    <row r="836" spans="44:121" s="5" customFormat="1" x14ac:dyDescent="0.25"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  <c r="DQ836" s="31"/>
    </row>
    <row r="837" spans="44:121" s="5" customFormat="1" x14ac:dyDescent="0.25"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  <c r="DQ837" s="31"/>
    </row>
    <row r="838" spans="44:121" s="5" customFormat="1" x14ac:dyDescent="0.25"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  <c r="DQ838" s="31"/>
    </row>
    <row r="839" spans="44:121" s="5" customFormat="1" x14ac:dyDescent="0.25"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  <c r="DQ839" s="31"/>
    </row>
    <row r="840" spans="44:121" s="5" customFormat="1" x14ac:dyDescent="0.25"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  <c r="DQ840" s="31"/>
    </row>
    <row r="841" spans="44:121" s="5" customFormat="1" x14ac:dyDescent="0.25"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  <c r="DQ841" s="31"/>
    </row>
    <row r="842" spans="44:121" s="5" customFormat="1" x14ac:dyDescent="0.25"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  <c r="DQ842" s="31"/>
    </row>
    <row r="843" spans="44:121" s="5" customFormat="1" x14ac:dyDescent="0.25"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  <c r="DQ843" s="31"/>
    </row>
    <row r="844" spans="44:121" s="5" customFormat="1" x14ac:dyDescent="0.25"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  <c r="DQ844" s="31"/>
    </row>
    <row r="845" spans="44:121" s="5" customFormat="1" x14ac:dyDescent="0.25"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  <c r="DQ845" s="31"/>
    </row>
    <row r="846" spans="44:121" s="5" customFormat="1" x14ac:dyDescent="0.25"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  <c r="DQ846" s="31"/>
    </row>
    <row r="847" spans="44:121" s="5" customFormat="1" x14ac:dyDescent="0.25"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  <c r="DQ847" s="31"/>
    </row>
    <row r="848" spans="44:121" s="5" customFormat="1" x14ac:dyDescent="0.25"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  <c r="DQ848" s="31"/>
    </row>
    <row r="849" spans="44:121" s="5" customFormat="1" x14ac:dyDescent="0.25"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  <c r="DQ849" s="31"/>
    </row>
    <row r="850" spans="44:121" s="5" customFormat="1" x14ac:dyDescent="0.25"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  <c r="DQ850" s="31"/>
    </row>
    <row r="851" spans="44:121" s="5" customFormat="1" x14ac:dyDescent="0.25"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  <c r="DQ851" s="31"/>
    </row>
    <row r="852" spans="44:121" s="5" customFormat="1" x14ac:dyDescent="0.25"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  <c r="DQ852" s="31"/>
    </row>
    <row r="853" spans="44:121" s="5" customFormat="1" x14ac:dyDescent="0.25"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  <c r="DQ853" s="31"/>
    </row>
    <row r="854" spans="44:121" s="5" customFormat="1" x14ac:dyDescent="0.25"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  <c r="DQ854" s="31"/>
    </row>
    <row r="855" spans="44:121" s="5" customFormat="1" x14ac:dyDescent="0.25"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  <c r="DQ855" s="31"/>
    </row>
    <row r="856" spans="44:121" s="5" customFormat="1" x14ac:dyDescent="0.25"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  <c r="DQ856" s="31"/>
    </row>
    <row r="857" spans="44:121" s="5" customFormat="1" x14ac:dyDescent="0.25"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  <c r="DQ857" s="31"/>
    </row>
    <row r="858" spans="44:121" s="5" customFormat="1" x14ac:dyDescent="0.25"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  <c r="DQ858" s="31"/>
    </row>
    <row r="859" spans="44:121" s="5" customFormat="1" x14ac:dyDescent="0.25"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  <c r="DQ859" s="31"/>
    </row>
    <row r="860" spans="44:121" s="5" customFormat="1" x14ac:dyDescent="0.25"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  <c r="DQ860" s="31"/>
    </row>
    <row r="861" spans="44:121" s="5" customFormat="1" x14ac:dyDescent="0.25"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  <c r="DQ861" s="31"/>
    </row>
    <row r="862" spans="44:121" s="5" customFormat="1" x14ac:dyDescent="0.25"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  <c r="DQ862" s="31"/>
    </row>
    <row r="863" spans="44:121" s="5" customFormat="1" x14ac:dyDescent="0.25"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  <c r="DQ863" s="31"/>
    </row>
    <row r="864" spans="44:121" s="5" customFormat="1" x14ac:dyDescent="0.25"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  <c r="DQ864" s="31"/>
    </row>
    <row r="865" spans="44:121" s="5" customFormat="1" x14ac:dyDescent="0.25"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  <c r="DQ865" s="31"/>
    </row>
    <row r="866" spans="44:121" s="5" customFormat="1" x14ac:dyDescent="0.25"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  <c r="DQ866" s="31"/>
    </row>
    <row r="867" spans="44:121" s="5" customFormat="1" x14ac:dyDescent="0.25"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  <c r="DQ867" s="31"/>
    </row>
    <row r="868" spans="44:121" s="5" customFormat="1" x14ac:dyDescent="0.25"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  <c r="DQ868" s="31"/>
    </row>
    <row r="869" spans="44:121" s="5" customFormat="1" x14ac:dyDescent="0.25"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  <c r="DQ869" s="31"/>
    </row>
    <row r="870" spans="44:121" s="5" customFormat="1" x14ac:dyDescent="0.25"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  <c r="DQ870" s="31"/>
    </row>
    <row r="871" spans="44:121" s="5" customFormat="1" x14ac:dyDescent="0.25"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  <c r="DQ871" s="31"/>
    </row>
    <row r="872" spans="44:121" s="5" customFormat="1" x14ac:dyDescent="0.25"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  <c r="DQ872" s="31"/>
    </row>
    <row r="873" spans="44:121" s="5" customFormat="1" x14ac:dyDescent="0.25"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  <c r="DQ873" s="31"/>
    </row>
    <row r="874" spans="44:121" s="5" customFormat="1" x14ac:dyDescent="0.25"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  <c r="DQ874" s="31"/>
    </row>
    <row r="875" spans="44:121" s="5" customFormat="1" x14ac:dyDescent="0.25"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  <c r="DQ875" s="31"/>
    </row>
    <row r="876" spans="44:121" s="5" customFormat="1" x14ac:dyDescent="0.25"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  <c r="DQ876" s="31"/>
    </row>
    <row r="877" spans="44:121" s="5" customFormat="1" x14ac:dyDescent="0.25"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  <c r="DQ877" s="31"/>
    </row>
    <row r="878" spans="44:121" s="5" customFormat="1" x14ac:dyDescent="0.25"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  <c r="DQ878" s="31"/>
    </row>
    <row r="879" spans="44:121" s="5" customFormat="1" x14ac:dyDescent="0.25"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  <c r="DQ879" s="31"/>
    </row>
    <row r="880" spans="44:121" s="5" customFormat="1" x14ac:dyDescent="0.25"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  <c r="DQ880" s="31"/>
    </row>
    <row r="881" spans="44:121" s="5" customFormat="1" x14ac:dyDescent="0.25"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  <c r="DQ881" s="31"/>
    </row>
    <row r="882" spans="44:121" s="5" customFormat="1" x14ac:dyDescent="0.25"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  <c r="DQ882" s="31"/>
    </row>
    <row r="883" spans="44:121" s="5" customFormat="1" x14ac:dyDescent="0.25"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  <c r="DQ883" s="31"/>
    </row>
    <row r="884" spans="44:121" s="5" customFormat="1" x14ac:dyDescent="0.25"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  <c r="DQ884" s="31"/>
    </row>
    <row r="885" spans="44:121" s="5" customFormat="1" x14ac:dyDescent="0.25"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  <c r="DQ885" s="31"/>
    </row>
    <row r="886" spans="44:121" s="5" customFormat="1" x14ac:dyDescent="0.25"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  <c r="DQ886" s="31"/>
    </row>
    <row r="887" spans="44:121" s="5" customFormat="1" x14ac:dyDescent="0.25"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  <c r="DQ887" s="31"/>
    </row>
    <row r="888" spans="44:121" s="5" customFormat="1" x14ac:dyDescent="0.25"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  <c r="DQ888" s="31"/>
    </row>
    <row r="889" spans="44:121" s="5" customFormat="1" x14ac:dyDescent="0.25"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  <c r="DQ889" s="31"/>
    </row>
    <row r="890" spans="44:121" s="5" customFormat="1" x14ac:dyDescent="0.25"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  <c r="DQ890" s="31"/>
    </row>
    <row r="891" spans="44:121" s="5" customFormat="1" x14ac:dyDescent="0.25"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  <c r="DQ891" s="31"/>
    </row>
    <row r="892" spans="44:121" s="5" customFormat="1" x14ac:dyDescent="0.25"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  <c r="DQ892" s="31"/>
    </row>
    <row r="893" spans="44:121" s="5" customFormat="1" x14ac:dyDescent="0.25"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  <c r="DQ893" s="31"/>
    </row>
    <row r="894" spans="44:121" s="5" customFormat="1" x14ac:dyDescent="0.25"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  <c r="DQ894" s="31"/>
    </row>
    <row r="895" spans="44:121" s="5" customFormat="1" x14ac:dyDescent="0.25"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  <c r="DQ895" s="31"/>
    </row>
    <row r="896" spans="44:121" s="5" customFormat="1" x14ac:dyDescent="0.25"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  <c r="DQ896" s="31"/>
    </row>
    <row r="897" spans="44:121" s="5" customFormat="1" x14ac:dyDescent="0.25"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  <c r="DQ897" s="31"/>
    </row>
    <row r="898" spans="44:121" s="5" customFormat="1" x14ac:dyDescent="0.25"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  <c r="DQ898" s="31"/>
    </row>
    <row r="899" spans="44:121" s="5" customFormat="1" x14ac:dyDescent="0.25"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  <c r="DQ899" s="31"/>
    </row>
    <row r="900" spans="44:121" s="5" customFormat="1" x14ac:dyDescent="0.25"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  <c r="DQ900" s="31"/>
    </row>
    <row r="901" spans="44:121" s="5" customFormat="1" x14ac:dyDescent="0.25"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  <c r="DQ901" s="31"/>
    </row>
    <row r="902" spans="44:121" s="5" customFormat="1" x14ac:dyDescent="0.25"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  <c r="DQ902" s="31"/>
    </row>
    <row r="903" spans="44:121" s="5" customFormat="1" x14ac:dyDescent="0.25"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  <c r="DQ903" s="31"/>
    </row>
    <row r="904" spans="44:121" s="5" customFormat="1" x14ac:dyDescent="0.25"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  <c r="DQ904" s="31"/>
    </row>
    <row r="905" spans="44:121" s="5" customFormat="1" x14ac:dyDescent="0.25"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  <c r="DQ905" s="31"/>
    </row>
    <row r="906" spans="44:121" s="5" customFormat="1" x14ac:dyDescent="0.25"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  <c r="DQ906" s="31"/>
    </row>
    <row r="907" spans="44:121" s="5" customFormat="1" x14ac:dyDescent="0.25"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  <c r="DQ907" s="31"/>
    </row>
    <row r="908" spans="44:121" s="5" customFormat="1" x14ac:dyDescent="0.25"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  <c r="DQ908" s="31"/>
    </row>
    <row r="909" spans="44:121" s="5" customFormat="1" x14ac:dyDescent="0.25"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  <c r="DQ909" s="31"/>
    </row>
    <row r="910" spans="44:121" s="5" customFormat="1" x14ac:dyDescent="0.25"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  <c r="DQ910" s="31"/>
    </row>
    <row r="911" spans="44:121" s="5" customFormat="1" x14ac:dyDescent="0.25"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  <c r="DQ911" s="31"/>
    </row>
    <row r="912" spans="44:121" s="5" customFormat="1" x14ac:dyDescent="0.25"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  <c r="DQ912" s="31"/>
    </row>
    <row r="913" spans="44:121" s="5" customFormat="1" x14ac:dyDescent="0.25"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  <c r="DQ913" s="31"/>
    </row>
    <row r="914" spans="44:121" s="5" customFormat="1" x14ac:dyDescent="0.25"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  <c r="DQ914" s="31"/>
    </row>
    <row r="915" spans="44:121" s="5" customFormat="1" x14ac:dyDescent="0.25"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  <c r="DQ915" s="31"/>
    </row>
    <row r="916" spans="44:121" s="5" customFormat="1" x14ac:dyDescent="0.25"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  <c r="DQ916" s="31"/>
    </row>
    <row r="917" spans="44:121" s="5" customFormat="1" x14ac:dyDescent="0.25"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  <c r="DQ917" s="31"/>
    </row>
    <row r="918" spans="44:121" s="5" customFormat="1" x14ac:dyDescent="0.25"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  <c r="DQ918" s="31"/>
    </row>
    <row r="919" spans="44:121" s="5" customFormat="1" x14ac:dyDescent="0.25"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  <c r="DQ919" s="31"/>
    </row>
    <row r="920" spans="44:121" s="5" customFormat="1" x14ac:dyDescent="0.25"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  <c r="DQ920" s="31"/>
    </row>
    <row r="921" spans="44:121" s="5" customFormat="1" x14ac:dyDescent="0.25"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  <c r="DQ921" s="31"/>
    </row>
    <row r="922" spans="44:121" s="5" customFormat="1" x14ac:dyDescent="0.25"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  <c r="DQ922" s="31"/>
    </row>
    <row r="923" spans="44:121" s="5" customFormat="1" x14ac:dyDescent="0.25"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  <c r="DQ923" s="31"/>
    </row>
    <row r="924" spans="44:121" s="5" customFormat="1" x14ac:dyDescent="0.25"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  <c r="DQ924" s="31"/>
    </row>
    <row r="925" spans="44:121" s="5" customFormat="1" x14ac:dyDescent="0.25"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  <c r="DQ925" s="31"/>
    </row>
    <row r="926" spans="44:121" s="5" customFormat="1" x14ac:dyDescent="0.25"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  <c r="DQ926" s="31"/>
    </row>
    <row r="927" spans="44:121" s="5" customFormat="1" x14ac:dyDescent="0.25"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  <c r="DQ927" s="31"/>
    </row>
    <row r="928" spans="44:121" s="5" customFormat="1" x14ac:dyDescent="0.25"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  <c r="DQ928" s="31"/>
    </row>
    <row r="929" spans="44:121" s="5" customFormat="1" x14ac:dyDescent="0.25"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  <c r="DQ929" s="31"/>
    </row>
    <row r="930" spans="44:121" s="5" customFormat="1" x14ac:dyDescent="0.25"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  <c r="DQ930" s="31"/>
    </row>
    <row r="931" spans="44:121" s="5" customFormat="1" x14ac:dyDescent="0.25"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  <c r="DQ931" s="31"/>
    </row>
    <row r="932" spans="44:121" s="5" customFormat="1" x14ac:dyDescent="0.25"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  <c r="DQ932" s="31"/>
    </row>
    <row r="933" spans="44:121" s="5" customFormat="1" x14ac:dyDescent="0.25"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  <c r="DQ933" s="31"/>
    </row>
    <row r="934" spans="44:121" s="5" customFormat="1" x14ac:dyDescent="0.25"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  <c r="DQ934" s="31"/>
    </row>
    <row r="935" spans="44:121" s="5" customFormat="1" x14ac:dyDescent="0.25"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  <c r="DQ935" s="31"/>
    </row>
    <row r="936" spans="44:121" s="5" customFormat="1" x14ac:dyDescent="0.25"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  <c r="DQ936" s="31"/>
    </row>
    <row r="937" spans="44:121" s="5" customFormat="1" x14ac:dyDescent="0.25"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  <c r="DQ937" s="31"/>
    </row>
    <row r="938" spans="44:121" s="5" customFormat="1" x14ac:dyDescent="0.25"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  <c r="DQ938" s="31"/>
    </row>
    <row r="939" spans="44:121" s="5" customFormat="1" x14ac:dyDescent="0.25"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  <c r="DQ939" s="31"/>
    </row>
    <row r="940" spans="44:121" s="5" customFormat="1" x14ac:dyDescent="0.25"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  <c r="DQ940" s="31"/>
    </row>
    <row r="941" spans="44:121" s="5" customFormat="1" x14ac:dyDescent="0.25"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  <c r="DQ941" s="31"/>
    </row>
    <row r="942" spans="44:121" s="5" customFormat="1" x14ac:dyDescent="0.25"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  <c r="DQ942" s="31"/>
    </row>
    <row r="943" spans="44:121" s="5" customFormat="1" x14ac:dyDescent="0.25"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  <c r="DQ943" s="31"/>
    </row>
    <row r="944" spans="44:121" s="5" customFormat="1" x14ac:dyDescent="0.25"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  <c r="DQ944" s="31"/>
    </row>
    <row r="945" spans="44:121" s="5" customFormat="1" x14ac:dyDescent="0.25"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  <c r="DQ945" s="31"/>
    </row>
    <row r="946" spans="44:121" s="5" customFormat="1" x14ac:dyDescent="0.25"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  <c r="DQ946" s="31"/>
    </row>
    <row r="947" spans="44:121" s="5" customFormat="1" x14ac:dyDescent="0.25"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  <c r="DQ947" s="31"/>
    </row>
    <row r="948" spans="44:121" s="5" customFormat="1" x14ac:dyDescent="0.25"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  <c r="DQ948" s="31"/>
    </row>
    <row r="949" spans="44:121" s="5" customFormat="1" x14ac:dyDescent="0.25"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  <c r="DQ949" s="31"/>
    </row>
    <row r="950" spans="44:121" s="5" customFormat="1" x14ac:dyDescent="0.25"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  <c r="DQ950" s="31"/>
    </row>
    <row r="951" spans="44:121" s="5" customFormat="1" x14ac:dyDescent="0.25"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  <c r="DQ951" s="31"/>
    </row>
    <row r="952" spans="44:121" s="5" customFormat="1" x14ac:dyDescent="0.25"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  <c r="DQ952" s="31"/>
    </row>
    <row r="953" spans="44:121" s="5" customFormat="1" x14ac:dyDescent="0.25"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  <c r="DQ953" s="31"/>
    </row>
    <row r="954" spans="44:121" s="5" customFormat="1" x14ac:dyDescent="0.25"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  <c r="DQ954" s="31"/>
    </row>
    <row r="955" spans="44:121" s="5" customFormat="1" x14ac:dyDescent="0.25"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  <c r="DQ955" s="31"/>
    </row>
    <row r="956" spans="44:121" s="5" customFormat="1" x14ac:dyDescent="0.25"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  <c r="DQ956" s="31"/>
    </row>
    <row r="957" spans="44:121" s="5" customFormat="1" x14ac:dyDescent="0.25"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  <c r="DQ957" s="31"/>
    </row>
    <row r="958" spans="44:121" s="5" customFormat="1" x14ac:dyDescent="0.25"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  <c r="DQ958" s="31"/>
    </row>
    <row r="959" spans="44:121" s="5" customFormat="1" x14ac:dyDescent="0.25"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  <c r="DQ959" s="31"/>
    </row>
    <row r="960" spans="44:121" s="5" customFormat="1" x14ac:dyDescent="0.25"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  <c r="DQ960" s="31"/>
    </row>
    <row r="961" spans="44:121" s="5" customFormat="1" x14ac:dyDescent="0.25"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  <c r="DQ961" s="31"/>
    </row>
    <row r="962" spans="44:121" s="5" customFormat="1" x14ac:dyDescent="0.25"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  <c r="DQ962" s="31"/>
    </row>
    <row r="963" spans="44:121" s="5" customFormat="1" x14ac:dyDescent="0.25"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  <c r="DQ963" s="31"/>
    </row>
    <row r="964" spans="44:121" s="5" customFormat="1" x14ac:dyDescent="0.25"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  <c r="DQ964" s="31"/>
    </row>
    <row r="965" spans="44:121" s="5" customFormat="1" x14ac:dyDescent="0.25"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  <c r="DQ965" s="31"/>
    </row>
    <row r="966" spans="44:121" s="5" customFormat="1" x14ac:dyDescent="0.25"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  <c r="DQ966" s="31"/>
    </row>
    <row r="967" spans="44:121" s="5" customFormat="1" x14ac:dyDescent="0.25"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  <c r="DQ967" s="31"/>
    </row>
    <row r="968" spans="44:121" s="5" customFormat="1" x14ac:dyDescent="0.25"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  <c r="DQ968" s="31"/>
    </row>
    <row r="969" spans="44:121" s="5" customFormat="1" x14ac:dyDescent="0.25"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  <c r="DQ969" s="31"/>
    </row>
    <row r="970" spans="44:121" s="5" customFormat="1" x14ac:dyDescent="0.25"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  <c r="DQ970" s="31"/>
    </row>
    <row r="971" spans="44:121" s="5" customFormat="1" x14ac:dyDescent="0.25"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  <c r="DQ971" s="31"/>
    </row>
    <row r="972" spans="44:121" s="5" customFormat="1" x14ac:dyDescent="0.25"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  <c r="DQ972" s="31"/>
    </row>
    <row r="973" spans="44:121" s="5" customFormat="1" x14ac:dyDescent="0.25"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  <c r="DQ973" s="31"/>
    </row>
    <row r="974" spans="44:121" s="5" customFormat="1" x14ac:dyDescent="0.25"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  <c r="DQ974" s="31"/>
    </row>
    <row r="975" spans="44:121" s="5" customFormat="1" x14ac:dyDescent="0.25"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  <c r="DQ975" s="31"/>
    </row>
    <row r="976" spans="44:121" s="5" customFormat="1" x14ac:dyDescent="0.25"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  <c r="DQ976" s="31"/>
    </row>
    <row r="977" spans="44:121" s="5" customFormat="1" x14ac:dyDescent="0.25"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  <c r="DQ977" s="31"/>
    </row>
    <row r="978" spans="44:121" s="5" customFormat="1" x14ac:dyDescent="0.25"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  <c r="DQ978" s="31"/>
    </row>
    <row r="979" spans="44:121" s="5" customFormat="1" x14ac:dyDescent="0.25"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  <c r="DQ979" s="31"/>
    </row>
    <row r="980" spans="44:121" s="5" customFormat="1" x14ac:dyDescent="0.25"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  <c r="DQ980" s="31"/>
    </row>
    <row r="981" spans="44:121" s="5" customFormat="1" x14ac:dyDescent="0.25"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  <c r="DQ981" s="31"/>
    </row>
    <row r="982" spans="44:121" s="5" customFormat="1" x14ac:dyDescent="0.25"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  <c r="DQ982" s="31"/>
    </row>
    <row r="983" spans="44:121" s="5" customFormat="1" x14ac:dyDescent="0.25"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  <c r="DQ983" s="31"/>
    </row>
    <row r="984" spans="44:121" s="5" customFormat="1" x14ac:dyDescent="0.25"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  <c r="DQ984" s="31"/>
    </row>
    <row r="985" spans="44:121" s="5" customFormat="1" x14ac:dyDescent="0.25"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  <c r="DQ985" s="31"/>
    </row>
    <row r="986" spans="44:121" s="5" customFormat="1" x14ac:dyDescent="0.25"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  <c r="DQ986" s="31"/>
    </row>
    <row r="987" spans="44:121" s="5" customFormat="1" x14ac:dyDescent="0.25"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  <c r="DQ987" s="31"/>
    </row>
    <row r="988" spans="44:121" s="5" customFormat="1" x14ac:dyDescent="0.25"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  <c r="DQ988" s="31"/>
    </row>
    <row r="989" spans="44:121" s="5" customFormat="1" x14ac:dyDescent="0.25"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  <c r="DQ989" s="31"/>
    </row>
    <row r="990" spans="44:121" s="5" customFormat="1" x14ac:dyDescent="0.25"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  <c r="DQ990" s="31"/>
    </row>
    <row r="991" spans="44:121" s="5" customFormat="1" x14ac:dyDescent="0.25"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  <c r="DQ991" s="31"/>
    </row>
    <row r="992" spans="44:121" s="5" customFormat="1" x14ac:dyDescent="0.25"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  <c r="DQ992" s="31"/>
    </row>
    <row r="993" spans="44:121" s="5" customFormat="1" x14ac:dyDescent="0.25"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  <c r="DQ993" s="31"/>
    </row>
    <row r="994" spans="44:121" s="5" customFormat="1" x14ac:dyDescent="0.25"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  <c r="DQ994" s="31"/>
    </row>
    <row r="995" spans="44:121" s="5" customFormat="1" x14ac:dyDescent="0.25"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  <c r="DQ995" s="31"/>
    </row>
    <row r="996" spans="44:121" s="5" customFormat="1" x14ac:dyDescent="0.25"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  <c r="DQ996" s="31"/>
    </row>
    <row r="997" spans="44:121" s="5" customFormat="1" x14ac:dyDescent="0.25"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  <c r="DQ997" s="31"/>
    </row>
    <row r="998" spans="44:121" s="5" customFormat="1" x14ac:dyDescent="0.25"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  <c r="DQ998" s="31"/>
    </row>
    <row r="999" spans="44:121" s="5" customFormat="1" x14ac:dyDescent="0.25"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  <c r="DQ999" s="31"/>
    </row>
    <row r="1000" spans="44:121" s="5" customFormat="1" x14ac:dyDescent="0.25"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  <c r="DQ1000" s="31"/>
    </row>
    <row r="1001" spans="44:121" s="5" customFormat="1" x14ac:dyDescent="0.25"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  <c r="DQ1001" s="31"/>
    </row>
    <row r="1002" spans="44:121" s="5" customFormat="1" x14ac:dyDescent="0.25"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  <c r="DQ1002" s="31"/>
    </row>
    <row r="1003" spans="44:121" s="5" customFormat="1" x14ac:dyDescent="0.25"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  <c r="DQ1003" s="31"/>
    </row>
    <row r="1004" spans="44:121" s="5" customFormat="1" x14ac:dyDescent="0.25"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  <c r="DQ1004" s="31"/>
    </row>
    <row r="1005" spans="44:121" s="5" customFormat="1" x14ac:dyDescent="0.25"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  <c r="DQ1005" s="31"/>
    </row>
    <row r="1006" spans="44:121" s="5" customFormat="1" x14ac:dyDescent="0.25"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  <c r="DQ1006" s="31"/>
    </row>
    <row r="1007" spans="44:121" s="5" customFormat="1" x14ac:dyDescent="0.25"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  <c r="DQ1007" s="31"/>
    </row>
    <row r="1008" spans="44:121" s="5" customFormat="1" x14ac:dyDescent="0.25"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  <c r="DQ1008" s="31"/>
    </row>
    <row r="1009" spans="44:121" s="5" customFormat="1" x14ac:dyDescent="0.25"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  <c r="DQ1009" s="31"/>
    </row>
    <row r="1010" spans="44:121" s="5" customFormat="1" x14ac:dyDescent="0.25"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  <c r="DQ1010" s="31"/>
    </row>
    <row r="1011" spans="44:121" s="5" customFormat="1" x14ac:dyDescent="0.25"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  <c r="DQ1011" s="31"/>
    </row>
    <row r="1012" spans="44:121" s="5" customFormat="1" x14ac:dyDescent="0.25"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  <c r="DQ1012" s="31"/>
    </row>
    <row r="1013" spans="44:121" s="5" customFormat="1" x14ac:dyDescent="0.25"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  <c r="DQ1013" s="31"/>
    </row>
    <row r="1014" spans="44:121" s="5" customFormat="1" x14ac:dyDescent="0.25"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  <c r="DQ1014" s="31"/>
    </row>
    <row r="1015" spans="44:121" s="5" customFormat="1" x14ac:dyDescent="0.25"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  <c r="DQ1015" s="31"/>
    </row>
    <row r="1016" spans="44:121" s="5" customFormat="1" x14ac:dyDescent="0.25"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  <c r="DQ1016" s="31"/>
    </row>
    <row r="1017" spans="44:121" s="5" customFormat="1" x14ac:dyDescent="0.25"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  <c r="DQ1017" s="31"/>
    </row>
    <row r="1018" spans="44:121" s="5" customFormat="1" x14ac:dyDescent="0.25"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  <c r="DQ1018" s="31"/>
    </row>
    <row r="1019" spans="44:121" s="5" customFormat="1" x14ac:dyDescent="0.25"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  <c r="DQ1019" s="31"/>
    </row>
    <row r="1020" spans="44:121" s="5" customFormat="1" x14ac:dyDescent="0.25"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  <c r="DQ1020" s="31"/>
    </row>
    <row r="1021" spans="44:121" s="5" customFormat="1" x14ac:dyDescent="0.25"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  <c r="DQ1021" s="31"/>
    </row>
    <row r="1022" spans="44:121" s="5" customFormat="1" x14ac:dyDescent="0.25"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  <c r="DQ1022" s="31"/>
    </row>
    <row r="1023" spans="44:121" s="5" customFormat="1" x14ac:dyDescent="0.25"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  <c r="DQ1023" s="31"/>
    </row>
    <row r="1024" spans="44:121" s="5" customFormat="1" x14ac:dyDescent="0.25"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  <c r="DQ1024" s="31"/>
    </row>
    <row r="1025" spans="44:121" s="5" customFormat="1" x14ac:dyDescent="0.25"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  <c r="DQ1025" s="31"/>
    </row>
    <row r="1026" spans="44:121" s="5" customFormat="1" x14ac:dyDescent="0.25"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  <c r="DQ1026" s="31"/>
    </row>
    <row r="1027" spans="44:121" s="5" customFormat="1" x14ac:dyDescent="0.25"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  <c r="DQ1027" s="31"/>
    </row>
    <row r="1028" spans="44:121" s="5" customFormat="1" x14ac:dyDescent="0.25"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  <c r="DQ1028" s="31"/>
    </row>
    <row r="1029" spans="44:121" s="5" customFormat="1" x14ac:dyDescent="0.25"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  <c r="DQ1029" s="31"/>
    </row>
    <row r="1030" spans="44:121" s="5" customFormat="1" x14ac:dyDescent="0.25"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  <c r="DQ1030" s="31"/>
    </row>
    <row r="1031" spans="44:121" s="5" customFormat="1" x14ac:dyDescent="0.25"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  <c r="DQ1031" s="31"/>
    </row>
    <row r="1032" spans="44:121" s="5" customFormat="1" x14ac:dyDescent="0.25"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  <c r="DQ1032" s="31"/>
    </row>
    <row r="1033" spans="44:121" s="5" customFormat="1" x14ac:dyDescent="0.25"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  <c r="DQ1033" s="31"/>
    </row>
    <row r="1034" spans="44:121" s="5" customFormat="1" x14ac:dyDescent="0.25"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  <c r="DQ1034" s="31"/>
    </row>
    <row r="1035" spans="44:121" s="5" customFormat="1" x14ac:dyDescent="0.25"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  <c r="DQ1035" s="31"/>
    </row>
    <row r="1036" spans="44:121" s="5" customFormat="1" x14ac:dyDescent="0.25"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  <c r="DQ1036" s="31"/>
    </row>
    <row r="1037" spans="44:121" s="5" customFormat="1" x14ac:dyDescent="0.25"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  <c r="DQ1037" s="31"/>
    </row>
    <row r="1038" spans="44:121" s="5" customFormat="1" x14ac:dyDescent="0.25"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  <c r="DQ1038" s="31"/>
    </row>
    <row r="1039" spans="44:121" s="5" customFormat="1" x14ac:dyDescent="0.25"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  <c r="DQ1039" s="31"/>
    </row>
    <row r="1040" spans="44:121" s="5" customFormat="1" x14ac:dyDescent="0.25"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  <c r="DQ1040" s="31"/>
    </row>
    <row r="1041" spans="44:121" s="5" customFormat="1" x14ac:dyDescent="0.25"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  <c r="DQ1041" s="31"/>
    </row>
    <row r="1042" spans="44:121" s="5" customFormat="1" x14ac:dyDescent="0.25"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  <c r="DQ1042" s="31"/>
    </row>
    <row r="1043" spans="44:121" s="5" customFormat="1" x14ac:dyDescent="0.25"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  <c r="DQ1043" s="31"/>
    </row>
    <row r="1044" spans="44:121" s="5" customFormat="1" x14ac:dyDescent="0.25"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  <c r="DQ1044" s="31"/>
    </row>
    <row r="1045" spans="44:121" s="5" customFormat="1" x14ac:dyDescent="0.25"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  <c r="DQ1045" s="31"/>
    </row>
    <row r="1046" spans="44:121" s="5" customFormat="1" x14ac:dyDescent="0.25"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  <c r="DQ1046" s="31"/>
    </row>
    <row r="1047" spans="44:121" s="5" customFormat="1" x14ac:dyDescent="0.25"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  <c r="DQ1047" s="31"/>
    </row>
    <row r="1048" spans="44:121" s="5" customFormat="1" x14ac:dyDescent="0.25"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  <c r="DQ1048" s="31"/>
    </row>
    <row r="1049" spans="44:121" s="5" customFormat="1" x14ac:dyDescent="0.25"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  <c r="DQ1049" s="31"/>
    </row>
    <row r="1050" spans="44:121" s="5" customFormat="1" x14ac:dyDescent="0.25"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  <c r="DQ1050" s="31"/>
    </row>
    <row r="1051" spans="44:121" s="5" customFormat="1" x14ac:dyDescent="0.25"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  <c r="DQ1051" s="31"/>
    </row>
    <row r="1052" spans="44:121" s="5" customFormat="1" x14ac:dyDescent="0.25"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  <c r="DQ1052" s="31"/>
    </row>
    <row r="1053" spans="44:121" s="5" customFormat="1" x14ac:dyDescent="0.25"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  <c r="DQ1053" s="31"/>
    </row>
    <row r="1054" spans="44:121" s="5" customFormat="1" x14ac:dyDescent="0.25"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  <c r="DQ1054" s="31"/>
    </row>
    <row r="1055" spans="44:121" s="5" customFormat="1" x14ac:dyDescent="0.25"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  <c r="DQ1055" s="31"/>
    </row>
    <row r="1056" spans="44:121" s="5" customFormat="1" x14ac:dyDescent="0.25"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  <c r="DQ1056" s="31"/>
    </row>
    <row r="1057" spans="44:121" s="5" customFormat="1" x14ac:dyDescent="0.25"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  <c r="DQ1057" s="31"/>
    </row>
    <row r="1058" spans="44:121" s="5" customFormat="1" x14ac:dyDescent="0.25"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  <c r="DQ1058" s="31"/>
    </row>
    <row r="1059" spans="44:121" s="5" customFormat="1" x14ac:dyDescent="0.25"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  <c r="DQ1059" s="31"/>
    </row>
    <row r="1060" spans="44:121" s="5" customFormat="1" x14ac:dyDescent="0.25"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  <c r="DQ1060" s="31"/>
    </row>
    <row r="1061" spans="44:121" s="5" customFormat="1" x14ac:dyDescent="0.25"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  <c r="DQ1061" s="31"/>
    </row>
    <row r="1062" spans="44:121" s="5" customFormat="1" x14ac:dyDescent="0.25"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  <c r="DQ1062" s="31"/>
    </row>
    <row r="1063" spans="44:121" s="5" customFormat="1" x14ac:dyDescent="0.25"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  <c r="DQ1063" s="31"/>
    </row>
    <row r="1064" spans="44:121" s="5" customFormat="1" x14ac:dyDescent="0.25"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  <c r="DQ1064" s="31"/>
    </row>
    <row r="1065" spans="44:121" s="5" customFormat="1" x14ac:dyDescent="0.25"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  <c r="DQ1065" s="31"/>
    </row>
    <row r="1066" spans="44:121" s="5" customFormat="1" x14ac:dyDescent="0.25"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  <c r="DQ1066" s="31"/>
    </row>
    <row r="1067" spans="44:121" s="5" customFormat="1" x14ac:dyDescent="0.25"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  <c r="DQ1067" s="31"/>
    </row>
    <row r="1068" spans="44:121" s="5" customFormat="1" x14ac:dyDescent="0.25"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  <c r="DQ1068" s="31"/>
    </row>
    <row r="1069" spans="44:121" s="5" customFormat="1" x14ac:dyDescent="0.25"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  <c r="DQ1069" s="31"/>
    </row>
    <row r="1070" spans="44:121" s="5" customFormat="1" x14ac:dyDescent="0.25"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  <c r="DQ1070" s="31"/>
    </row>
    <row r="1071" spans="44:121" s="5" customFormat="1" x14ac:dyDescent="0.25"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  <c r="DQ1071" s="31"/>
    </row>
    <row r="1072" spans="44:121" s="5" customFormat="1" x14ac:dyDescent="0.25"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  <c r="DQ1072" s="31"/>
    </row>
    <row r="1073" spans="44:121" s="5" customFormat="1" x14ac:dyDescent="0.25"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  <c r="DQ1073" s="31"/>
    </row>
    <row r="1074" spans="44:121" s="5" customFormat="1" x14ac:dyDescent="0.25"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  <c r="DQ1074" s="31"/>
    </row>
    <row r="1075" spans="44:121" s="5" customFormat="1" x14ac:dyDescent="0.25"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  <c r="DQ1075" s="31"/>
    </row>
    <row r="1076" spans="44:121" s="5" customFormat="1" x14ac:dyDescent="0.25"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  <c r="DQ1076" s="31"/>
    </row>
    <row r="1077" spans="44:121" s="5" customFormat="1" x14ac:dyDescent="0.25"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  <c r="DQ1077" s="31"/>
    </row>
    <row r="1078" spans="44:121" s="5" customFormat="1" x14ac:dyDescent="0.25"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  <c r="DQ1078" s="31"/>
    </row>
    <row r="1079" spans="44:121" s="5" customFormat="1" x14ac:dyDescent="0.25"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  <c r="DQ1079" s="31"/>
    </row>
    <row r="1080" spans="44:121" s="5" customFormat="1" x14ac:dyDescent="0.25"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  <c r="DQ1080" s="31"/>
    </row>
    <row r="1081" spans="44:121" s="5" customFormat="1" x14ac:dyDescent="0.25"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  <c r="DQ1081" s="31"/>
    </row>
    <row r="1082" spans="44:121" s="5" customFormat="1" x14ac:dyDescent="0.25"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  <c r="DQ1082" s="31"/>
    </row>
    <row r="1083" spans="44:121" s="5" customFormat="1" x14ac:dyDescent="0.25"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  <c r="DQ1083" s="31"/>
    </row>
    <row r="1084" spans="44:121" s="5" customFormat="1" x14ac:dyDescent="0.25"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  <c r="DQ1084" s="31"/>
    </row>
    <row r="1085" spans="44:121" s="5" customFormat="1" x14ac:dyDescent="0.25"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  <c r="DQ1085" s="31"/>
    </row>
    <row r="1086" spans="44:121" s="5" customFormat="1" x14ac:dyDescent="0.25"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  <c r="DQ1086" s="31"/>
    </row>
    <row r="1087" spans="44:121" s="5" customFormat="1" x14ac:dyDescent="0.25"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  <c r="DQ1087" s="31"/>
    </row>
    <row r="1088" spans="44:121" s="5" customFormat="1" x14ac:dyDescent="0.25"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  <c r="DQ1088" s="31"/>
    </row>
    <row r="1089" spans="44:121" s="5" customFormat="1" x14ac:dyDescent="0.25"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  <c r="DQ1089" s="31"/>
    </row>
    <row r="1090" spans="44:121" s="5" customFormat="1" x14ac:dyDescent="0.25"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  <c r="DQ1090" s="31"/>
    </row>
    <row r="1091" spans="44:121" s="5" customFormat="1" x14ac:dyDescent="0.25"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  <c r="DQ1091" s="31"/>
    </row>
    <row r="1092" spans="44:121" s="5" customFormat="1" x14ac:dyDescent="0.25"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  <c r="DQ1092" s="31"/>
    </row>
    <row r="1093" spans="44:121" s="5" customFormat="1" x14ac:dyDescent="0.25"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  <c r="DQ1093" s="31"/>
    </row>
    <row r="1094" spans="44:121" s="5" customFormat="1" x14ac:dyDescent="0.25"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  <c r="DQ1094" s="31"/>
    </row>
    <row r="1095" spans="44:121" s="5" customFormat="1" x14ac:dyDescent="0.25"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  <c r="DQ1095" s="31"/>
    </row>
    <row r="1096" spans="44:121" s="5" customFormat="1" x14ac:dyDescent="0.25"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  <c r="DQ1096" s="31"/>
    </row>
    <row r="1097" spans="44:121" s="5" customFormat="1" x14ac:dyDescent="0.25"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  <c r="DQ1097" s="31"/>
    </row>
    <row r="1098" spans="44:121" s="5" customFormat="1" x14ac:dyDescent="0.25"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  <c r="DQ1098" s="31"/>
    </row>
    <row r="1099" spans="44:121" s="5" customFormat="1" x14ac:dyDescent="0.25"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  <c r="DQ1099" s="31"/>
    </row>
    <row r="1100" spans="44:121" s="5" customFormat="1" x14ac:dyDescent="0.25"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  <c r="DQ1100" s="31"/>
    </row>
    <row r="1101" spans="44:121" s="5" customFormat="1" x14ac:dyDescent="0.25"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  <c r="DQ1101" s="31"/>
    </row>
    <row r="1102" spans="44:121" s="5" customFormat="1" x14ac:dyDescent="0.25"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  <c r="DQ1102" s="31"/>
    </row>
    <row r="1103" spans="44:121" s="5" customFormat="1" x14ac:dyDescent="0.25"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  <c r="DQ1103" s="31"/>
    </row>
    <row r="1104" spans="44:121" s="5" customFormat="1" x14ac:dyDescent="0.25"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  <c r="DQ1104" s="31"/>
    </row>
    <row r="1105" spans="44:121" s="5" customFormat="1" x14ac:dyDescent="0.25"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  <c r="DQ1105" s="31"/>
    </row>
    <row r="1106" spans="44:121" s="5" customFormat="1" x14ac:dyDescent="0.25"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  <c r="DQ1106" s="31"/>
    </row>
    <row r="1107" spans="44:121" s="5" customFormat="1" x14ac:dyDescent="0.25"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  <c r="DQ1107" s="31"/>
    </row>
    <row r="1108" spans="44:121" s="5" customFormat="1" x14ac:dyDescent="0.25"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  <c r="DQ1108" s="31"/>
    </row>
    <row r="1109" spans="44:121" s="5" customFormat="1" x14ac:dyDescent="0.25"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  <c r="DQ1109" s="31"/>
    </row>
    <row r="1110" spans="44:121" s="5" customFormat="1" x14ac:dyDescent="0.25"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  <c r="DQ1110" s="31"/>
    </row>
    <row r="1111" spans="44:121" s="5" customFormat="1" x14ac:dyDescent="0.25"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  <c r="DQ1111" s="31"/>
    </row>
    <row r="1112" spans="44:121" s="5" customFormat="1" x14ac:dyDescent="0.25"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  <c r="DQ1112" s="31"/>
    </row>
    <row r="1113" spans="44:121" s="5" customFormat="1" x14ac:dyDescent="0.25"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  <c r="DQ1113" s="31"/>
    </row>
    <row r="1114" spans="44:121" s="5" customFormat="1" x14ac:dyDescent="0.25"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  <c r="DQ1114" s="31"/>
    </row>
    <row r="1115" spans="44:121" s="5" customFormat="1" x14ac:dyDescent="0.25"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  <c r="DQ1115" s="31"/>
    </row>
    <row r="1116" spans="44:121" s="5" customFormat="1" x14ac:dyDescent="0.25"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  <c r="DQ1116" s="31"/>
    </row>
    <row r="1117" spans="44:121" s="5" customFormat="1" x14ac:dyDescent="0.25"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  <c r="DQ1117" s="31"/>
    </row>
    <row r="1118" spans="44:121" s="5" customFormat="1" x14ac:dyDescent="0.25"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  <c r="DQ1118" s="31"/>
    </row>
    <row r="1119" spans="44:121" s="5" customFormat="1" x14ac:dyDescent="0.25"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  <c r="DQ1119" s="31"/>
    </row>
    <row r="1120" spans="44:121" s="5" customFormat="1" x14ac:dyDescent="0.25"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  <c r="DQ1120" s="31"/>
    </row>
    <row r="1121" spans="44:121" s="5" customFormat="1" x14ac:dyDescent="0.25"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  <c r="DQ1121" s="31"/>
    </row>
    <row r="1122" spans="44:121" s="5" customFormat="1" x14ac:dyDescent="0.25"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  <c r="DQ1122" s="31"/>
    </row>
    <row r="1123" spans="44:121" s="5" customFormat="1" x14ac:dyDescent="0.25"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  <c r="DQ1123" s="31"/>
    </row>
    <row r="1124" spans="44:121" s="5" customFormat="1" x14ac:dyDescent="0.25"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  <c r="DQ1124" s="31"/>
    </row>
    <row r="1125" spans="44:121" s="5" customFormat="1" x14ac:dyDescent="0.25"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  <c r="DQ1125" s="31"/>
    </row>
    <row r="1126" spans="44:121" s="5" customFormat="1" x14ac:dyDescent="0.25"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  <c r="DQ1126" s="31"/>
    </row>
    <row r="1127" spans="44:121" s="5" customFormat="1" x14ac:dyDescent="0.25"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  <c r="DQ1127" s="31"/>
    </row>
    <row r="1128" spans="44:121" s="5" customFormat="1" x14ac:dyDescent="0.25"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  <c r="DQ1128" s="31"/>
    </row>
    <row r="1129" spans="44:121" s="5" customFormat="1" x14ac:dyDescent="0.25"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  <c r="DQ1129" s="31"/>
    </row>
    <row r="1130" spans="44:121" s="5" customFormat="1" x14ac:dyDescent="0.25"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  <c r="DQ1130" s="31"/>
    </row>
    <row r="1131" spans="44:121" s="5" customFormat="1" x14ac:dyDescent="0.25"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  <c r="DQ1131" s="31"/>
    </row>
    <row r="1132" spans="44:121" s="5" customFormat="1" x14ac:dyDescent="0.25"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  <c r="DQ1132" s="31"/>
    </row>
    <row r="1133" spans="44:121" s="5" customFormat="1" x14ac:dyDescent="0.25"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  <c r="DQ1133" s="31"/>
    </row>
    <row r="1134" spans="44:121" s="5" customFormat="1" x14ac:dyDescent="0.25"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  <c r="DQ1134" s="31"/>
    </row>
    <row r="1135" spans="44:121" s="5" customFormat="1" x14ac:dyDescent="0.25"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  <c r="DQ1135" s="31"/>
    </row>
    <row r="1136" spans="44:121" s="5" customFormat="1" x14ac:dyDescent="0.25"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  <c r="DQ1136" s="31"/>
    </row>
    <row r="1137" spans="44:121" s="5" customFormat="1" x14ac:dyDescent="0.25"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  <c r="DQ1137" s="31"/>
    </row>
    <row r="1138" spans="44:121" s="5" customFormat="1" x14ac:dyDescent="0.25"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  <c r="DQ1138" s="31"/>
    </row>
    <row r="1139" spans="44:121" s="5" customFormat="1" x14ac:dyDescent="0.25"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  <c r="DQ1139" s="31"/>
    </row>
    <row r="1140" spans="44:121" s="5" customFormat="1" x14ac:dyDescent="0.25"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  <c r="DQ1140" s="31"/>
    </row>
    <row r="1141" spans="44:121" s="5" customFormat="1" x14ac:dyDescent="0.25"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  <c r="DQ1141" s="31"/>
    </row>
    <row r="1142" spans="44:121" s="5" customFormat="1" x14ac:dyDescent="0.25"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  <c r="DQ1142" s="31"/>
    </row>
    <row r="1143" spans="44:121" s="5" customFormat="1" x14ac:dyDescent="0.25"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  <c r="DQ1143" s="31"/>
    </row>
    <row r="1144" spans="44:121" s="5" customFormat="1" x14ac:dyDescent="0.25"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  <c r="DQ1144" s="31"/>
    </row>
    <row r="1145" spans="44:121" s="5" customFormat="1" x14ac:dyDescent="0.25"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  <c r="DQ1145" s="31"/>
    </row>
    <row r="1146" spans="44:121" s="5" customFormat="1" x14ac:dyDescent="0.25"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  <c r="DQ1146" s="31"/>
    </row>
    <row r="1147" spans="44:121" s="5" customFormat="1" x14ac:dyDescent="0.25"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  <c r="DQ1147" s="31"/>
    </row>
    <row r="1148" spans="44:121" s="5" customFormat="1" x14ac:dyDescent="0.25"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  <c r="DQ1148" s="31"/>
    </row>
    <row r="1149" spans="44:121" s="5" customFormat="1" x14ac:dyDescent="0.25"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  <c r="DQ1149" s="31"/>
    </row>
    <row r="1150" spans="44:121" s="5" customFormat="1" x14ac:dyDescent="0.25"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  <c r="DQ1150" s="31"/>
    </row>
    <row r="1151" spans="44:121" s="5" customFormat="1" x14ac:dyDescent="0.25"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  <c r="DQ1151" s="31"/>
    </row>
    <row r="1152" spans="44:121" s="5" customFormat="1" x14ac:dyDescent="0.25"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  <c r="DQ1152" s="31"/>
    </row>
    <row r="1153" spans="44:121" s="5" customFormat="1" x14ac:dyDescent="0.25"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  <c r="DQ1153" s="31"/>
    </row>
    <row r="1154" spans="44:121" s="5" customFormat="1" x14ac:dyDescent="0.25"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  <c r="DQ1154" s="31"/>
    </row>
    <row r="1155" spans="44:121" s="5" customFormat="1" x14ac:dyDescent="0.25"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  <c r="DQ1155" s="31"/>
    </row>
    <row r="1156" spans="44:121" s="5" customFormat="1" x14ac:dyDescent="0.25"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  <c r="DQ1156" s="31"/>
    </row>
    <row r="1157" spans="44:121" s="5" customFormat="1" x14ac:dyDescent="0.25"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  <c r="DQ1157" s="31"/>
    </row>
    <row r="1158" spans="44:121" s="5" customFormat="1" x14ac:dyDescent="0.25"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  <c r="DQ1158" s="31"/>
    </row>
    <row r="1159" spans="44:121" s="5" customFormat="1" x14ac:dyDescent="0.25"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  <c r="DQ1159" s="31"/>
    </row>
    <row r="1160" spans="44:121" s="5" customFormat="1" x14ac:dyDescent="0.25"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  <c r="DQ1160" s="31"/>
    </row>
    <row r="1161" spans="44:121" s="5" customFormat="1" x14ac:dyDescent="0.25"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  <c r="DQ1161" s="31"/>
    </row>
    <row r="1162" spans="44:121" s="5" customFormat="1" x14ac:dyDescent="0.25"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  <c r="DQ1162" s="31"/>
    </row>
    <row r="1163" spans="44:121" s="5" customFormat="1" x14ac:dyDescent="0.25"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  <c r="DQ1163" s="31"/>
    </row>
    <row r="1164" spans="44:121" s="5" customFormat="1" x14ac:dyDescent="0.25"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  <c r="DQ1164" s="31"/>
    </row>
    <row r="1165" spans="44:121" s="5" customFormat="1" x14ac:dyDescent="0.25"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  <c r="DQ1165" s="31"/>
    </row>
    <row r="1166" spans="44:121" s="5" customFormat="1" x14ac:dyDescent="0.25"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  <c r="DQ1166" s="31"/>
    </row>
    <row r="1167" spans="44:121" s="5" customFormat="1" x14ac:dyDescent="0.25"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  <c r="DQ1167" s="31"/>
    </row>
    <row r="1168" spans="44:121" s="5" customFormat="1" x14ac:dyDescent="0.25"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  <c r="DQ1168" s="31"/>
    </row>
    <row r="1169" spans="44:121" s="5" customFormat="1" x14ac:dyDescent="0.25"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  <c r="DQ1169" s="31"/>
    </row>
    <row r="1170" spans="44:121" s="5" customFormat="1" x14ac:dyDescent="0.25"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  <c r="DQ1170" s="31"/>
    </row>
    <row r="1171" spans="44:121" s="5" customFormat="1" x14ac:dyDescent="0.25"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  <c r="DQ1171" s="31"/>
    </row>
    <row r="1172" spans="44:121" s="5" customFormat="1" x14ac:dyDescent="0.25"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  <c r="DQ1172" s="31"/>
    </row>
    <row r="1173" spans="44:121" s="5" customFormat="1" x14ac:dyDescent="0.25"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  <c r="DQ1173" s="31"/>
    </row>
    <row r="1174" spans="44:121" s="5" customFormat="1" x14ac:dyDescent="0.25"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  <c r="DQ1174" s="31"/>
    </row>
    <row r="1175" spans="44:121" s="5" customFormat="1" x14ac:dyDescent="0.25"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  <c r="DQ1175" s="31"/>
    </row>
    <row r="1176" spans="44:121" s="5" customFormat="1" x14ac:dyDescent="0.25"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  <c r="DQ1176" s="31"/>
    </row>
    <row r="1177" spans="44:121" s="5" customFormat="1" x14ac:dyDescent="0.25"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  <c r="DQ1177" s="31"/>
    </row>
    <row r="1178" spans="44:121" s="5" customFormat="1" x14ac:dyDescent="0.25"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  <c r="DQ1178" s="31"/>
    </row>
    <row r="1179" spans="44:121" s="5" customFormat="1" x14ac:dyDescent="0.25"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  <c r="DQ1179" s="31"/>
    </row>
    <row r="1180" spans="44:121" s="5" customFormat="1" x14ac:dyDescent="0.25"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  <c r="DQ1180" s="31"/>
    </row>
    <row r="1181" spans="44:121" s="5" customFormat="1" x14ac:dyDescent="0.25"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  <c r="DQ1181" s="31"/>
    </row>
    <row r="1182" spans="44:121" s="5" customFormat="1" x14ac:dyDescent="0.25"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  <c r="DQ1182" s="31"/>
    </row>
    <row r="1183" spans="44:121" s="5" customFormat="1" x14ac:dyDescent="0.25"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  <c r="DQ1183" s="31"/>
    </row>
    <row r="1184" spans="44:121" s="5" customFormat="1" x14ac:dyDescent="0.25"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  <c r="DQ1184" s="31"/>
    </row>
    <row r="1185" spans="44:121" s="5" customFormat="1" x14ac:dyDescent="0.25"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  <c r="DQ1185" s="31"/>
    </row>
    <row r="1186" spans="44:121" s="5" customFormat="1" x14ac:dyDescent="0.25"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  <c r="DQ1186" s="31"/>
    </row>
    <row r="1187" spans="44:121" s="5" customFormat="1" x14ac:dyDescent="0.25"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  <c r="DQ1187" s="31"/>
    </row>
    <row r="1188" spans="44:121" s="5" customFormat="1" x14ac:dyDescent="0.25"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  <c r="DQ1188" s="31"/>
    </row>
    <row r="1189" spans="44:121" s="5" customFormat="1" x14ac:dyDescent="0.25"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  <c r="DQ1189" s="31"/>
    </row>
    <row r="1190" spans="44:121" s="5" customFormat="1" x14ac:dyDescent="0.25"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  <c r="DQ1190" s="31"/>
    </row>
    <row r="1191" spans="44:121" s="5" customFormat="1" x14ac:dyDescent="0.25"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  <c r="DQ1191" s="31"/>
    </row>
    <row r="1192" spans="44:121" s="5" customFormat="1" x14ac:dyDescent="0.25"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  <c r="DQ1192" s="31"/>
    </row>
    <row r="1193" spans="44:121" s="5" customFormat="1" x14ac:dyDescent="0.25"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  <c r="DQ1193" s="31"/>
    </row>
    <row r="1194" spans="44:121" s="5" customFormat="1" x14ac:dyDescent="0.25"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  <c r="DQ1194" s="31"/>
    </row>
    <row r="1195" spans="44:121" s="5" customFormat="1" x14ac:dyDescent="0.25"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  <c r="DQ1195" s="31"/>
    </row>
    <row r="1196" spans="44:121" s="5" customFormat="1" x14ac:dyDescent="0.25"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  <c r="DQ1196" s="31"/>
    </row>
    <row r="1197" spans="44:121" s="5" customFormat="1" x14ac:dyDescent="0.25"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  <c r="DQ1197" s="31"/>
    </row>
    <row r="1198" spans="44:121" s="5" customFormat="1" x14ac:dyDescent="0.25"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  <c r="DQ1198" s="31"/>
    </row>
    <row r="1199" spans="44:121" s="5" customFormat="1" x14ac:dyDescent="0.25"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  <c r="DQ1199" s="31"/>
    </row>
    <row r="1200" spans="44:121" s="5" customFormat="1" x14ac:dyDescent="0.25"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  <c r="DQ1200" s="31"/>
    </row>
    <row r="1201" spans="44:121" s="5" customFormat="1" x14ac:dyDescent="0.25"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  <c r="DQ1201" s="31"/>
    </row>
    <row r="1202" spans="44:121" s="5" customFormat="1" x14ac:dyDescent="0.25"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  <c r="DQ1202" s="31"/>
    </row>
    <row r="1203" spans="44:121" s="5" customFormat="1" x14ac:dyDescent="0.25"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  <c r="DQ1203" s="31"/>
    </row>
    <row r="1204" spans="44:121" s="5" customFormat="1" x14ac:dyDescent="0.25"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  <c r="DQ1204" s="31"/>
    </row>
    <row r="1205" spans="44:121" s="5" customFormat="1" x14ac:dyDescent="0.25"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  <c r="DQ1205" s="31"/>
    </row>
    <row r="1206" spans="44:121" s="5" customFormat="1" x14ac:dyDescent="0.25"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  <c r="DQ1206" s="31"/>
    </row>
    <row r="1207" spans="44:121" s="5" customFormat="1" x14ac:dyDescent="0.25"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  <c r="DQ1207" s="31"/>
    </row>
    <row r="1208" spans="44:121" s="5" customFormat="1" x14ac:dyDescent="0.25"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  <c r="DQ1208" s="31"/>
    </row>
    <row r="1209" spans="44:121" s="5" customFormat="1" x14ac:dyDescent="0.25"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  <c r="DQ1209" s="31"/>
    </row>
    <row r="1210" spans="44:121" s="5" customFormat="1" x14ac:dyDescent="0.25"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  <c r="DQ1210" s="31"/>
    </row>
    <row r="1211" spans="44:121" s="5" customFormat="1" x14ac:dyDescent="0.25"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  <c r="DQ1211" s="31"/>
    </row>
    <row r="1212" spans="44:121" s="5" customFormat="1" x14ac:dyDescent="0.25"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  <c r="DQ1212" s="31"/>
    </row>
    <row r="1213" spans="44:121" s="5" customFormat="1" x14ac:dyDescent="0.25"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  <c r="DQ1213" s="31"/>
    </row>
    <row r="1214" spans="44:121" s="5" customFormat="1" x14ac:dyDescent="0.25"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  <c r="DQ1214" s="31"/>
    </row>
    <row r="1215" spans="44:121" s="5" customFormat="1" x14ac:dyDescent="0.25"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  <c r="DQ1215" s="31"/>
    </row>
    <row r="1216" spans="44:121" s="5" customFormat="1" x14ac:dyDescent="0.25"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  <c r="DQ1216" s="31"/>
    </row>
    <row r="1217" spans="44:121" s="5" customFormat="1" x14ac:dyDescent="0.25"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  <c r="DQ1217" s="31"/>
    </row>
    <row r="1218" spans="44:121" s="5" customFormat="1" x14ac:dyDescent="0.25"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  <c r="DQ1218" s="31"/>
    </row>
    <row r="1219" spans="44:121" s="5" customFormat="1" x14ac:dyDescent="0.25"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  <c r="DQ1219" s="31"/>
    </row>
    <row r="1220" spans="44:121" s="5" customFormat="1" x14ac:dyDescent="0.25"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  <c r="DQ1220" s="31"/>
    </row>
    <row r="1221" spans="44:121" s="5" customFormat="1" x14ac:dyDescent="0.25"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  <c r="DQ1221" s="31"/>
    </row>
    <row r="1222" spans="44:121" s="5" customFormat="1" x14ac:dyDescent="0.25"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  <c r="DQ1222" s="31"/>
    </row>
    <row r="1223" spans="44:121" s="5" customFormat="1" x14ac:dyDescent="0.25"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  <c r="DQ1223" s="31"/>
    </row>
    <row r="1224" spans="44:121" s="5" customFormat="1" x14ac:dyDescent="0.25"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  <c r="DQ1224" s="31"/>
    </row>
    <row r="1225" spans="44:121" s="5" customFormat="1" x14ac:dyDescent="0.25"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  <c r="DQ1225" s="31"/>
    </row>
    <row r="1226" spans="44:121" s="5" customFormat="1" x14ac:dyDescent="0.25"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  <c r="DQ1226" s="31"/>
    </row>
    <row r="1227" spans="44:121" s="5" customFormat="1" x14ac:dyDescent="0.25"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  <c r="DQ1227" s="31"/>
    </row>
    <row r="1228" spans="44:121" s="5" customFormat="1" x14ac:dyDescent="0.25"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  <c r="DQ1228" s="31"/>
    </row>
    <row r="1229" spans="44:121" s="5" customFormat="1" x14ac:dyDescent="0.25"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  <c r="DQ1229" s="31"/>
    </row>
    <row r="1230" spans="44:121" s="5" customFormat="1" x14ac:dyDescent="0.25"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  <c r="DQ1230" s="31"/>
    </row>
    <row r="1231" spans="44:121" s="5" customFormat="1" x14ac:dyDescent="0.25"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  <c r="DQ1231" s="31"/>
    </row>
    <row r="1232" spans="44:121" s="5" customFormat="1" x14ac:dyDescent="0.25"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  <c r="DQ1232" s="31"/>
    </row>
    <row r="1233" spans="44:121" s="5" customFormat="1" x14ac:dyDescent="0.25"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  <c r="DQ1233" s="31"/>
    </row>
    <row r="1234" spans="44:121" s="5" customFormat="1" x14ac:dyDescent="0.25"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  <c r="DQ1234" s="31"/>
    </row>
    <row r="1235" spans="44:121" s="5" customFormat="1" x14ac:dyDescent="0.25"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  <c r="DQ1235" s="31"/>
    </row>
    <row r="1236" spans="44:121" s="5" customFormat="1" x14ac:dyDescent="0.25"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  <c r="DQ1236" s="31"/>
    </row>
    <row r="1237" spans="44:121" s="5" customFormat="1" x14ac:dyDescent="0.25"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  <c r="DQ1237" s="31"/>
    </row>
    <row r="1238" spans="44:121" s="5" customFormat="1" x14ac:dyDescent="0.25"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  <c r="DQ1238" s="31"/>
    </row>
    <row r="1239" spans="44:121" s="5" customFormat="1" x14ac:dyDescent="0.25"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  <c r="DQ1239" s="31"/>
    </row>
    <row r="1240" spans="44:121" s="5" customFormat="1" x14ac:dyDescent="0.25"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  <c r="DQ1240" s="31"/>
    </row>
    <row r="1241" spans="44:121" s="5" customFormat="1" x14ac:dyDescent="0.25"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  <c r="DQ1241" s="31"/>
    </row>
    <row r="1242" spans="44:121" s="5" customFormat="1" x14ac:dyDescent="0.25"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  <c r="DQ1242" s="31"/>
    </row>
    <row r="1243" spans="44:121" s="5" customFormat="1" x14ac:dyDescent="0.25"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  <c r="DQ1243" s="31"/>
    </row>
    <row r="1244" spans="44:121" s="5" customFormat="1" x14ac:dyDescent="0.25"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  <c r="DQ1244" s="31"/>
    </row>
    <row r="1245" spans="44:121" s="5" customFormat="1" x14ac:dyDescent="0.25"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  <c r="DQ1245" s="31"/>
    </row>
    <row r="1246" spans="44:121" s="5" customFormat="1" x14ac:dyDescent="0.25"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  <c r="DQ1246" s="31"/>
    </row>
    <row r="1247" spans="44:121" s="5" customFormat="1" x14ac:dyDescent="0.25"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  <c r="DQ1247" s="31"/>
    </row>
    <row r="1248" spans="44:121" s="5" customFormat="1" x14ac:dyDescent="0.25"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  <c r="DQ1248" s="31"/>
    </row>
    <row r="1249" spans="44:121" s="5" customFormat="1" x14ac:dyDescent="0.25"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  <c r="DQ1249" s="31"/>
    </row>
    <row r="1250" spans="44:121" s="5" customFormat="1" x14ac:dyDescent="0.25"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  <c r="DQ1250" s="31"/>
    </row>
    <row r="1251" spans="44:121" s="5" customFormat="1" x14ac:dyDescent="0.25"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  <c r="DQ1251" s="31"/>
    </row>
    <row r="1252" spans="44:121" s="5" customFormat="1" x14ac:dyDescent="0.25"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  <c r="DQ1252" s="31"/>
    </row>
    <row r="1253" spans="44:121" s="5" customFormat="1" x14ac:dyDescent="0.25"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  <c r="DQ1253" s="31"/>
    </row>
    <row r="1254" spans="44:121" s="5" customFormat="1" x14ac:dyDescent="0.25"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  <c r="DQ1254" s="31"/>
    </row>
    <row r="1255" spans="44:121" s="5" customFormat="1" x14ac:dyDescent="0.25"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  <c r="DQ1255" s="31"/>
    </row>
    <row r="1256" spans="44:121" s="5" customFormat="1" x14ac:dyDescent="0.25"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  <c r="DQ1256" s="31"/>
    </row>
    <row r="1257" spans="44:121" s="5" customFormat="1" x14ac:dyDescent="0.25"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  <c r="DQ1257" s="31"/>
    </row>
    <row r="1258" spans="44:121" s="5" customFormat="1" x14ac:dyDescent="0.25"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  <c r="DQ1258" s="31"/>
    </row>
    <row r="1259" spans="44:121" s="5" customFormat="1" x14ac:dyDescent="0.25"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  <c r="DQ1259" s="31"/>
    </row>
  </sheetData>
  <sheetProtection algorithmName="SHA-512" hashValue="WHsdflIpwoNvpd7u4KdXAFk6TAKJN62u9ruQg0ObaEjr2ImOwMlnDlaErZNFb6ZKfNdgvNneO177WUJMoZZ0vg==" saltValue="eRYo2kUlnb7im8/9oCiL7g==" spinCount="100000" sheet="1" objects="1" scenarios="1"/>
  <protectedRanges>
    <protectedRange sqref="X2:Y3 X5:Y6" name="Range17"/>
    <protectedRange sqref="D29:AP36" name="Range15"/>
    <protectedRange sqref="AB15:AP17" name="Range13"/>
    <protectedRange sqref="AJ11:AL12" name="Range11"/>
    <protectedRange sqref="AJ9:AP9" name="Range9"/>
    <protectedRange sqref="U10:Z12" name="Range7"/>
    <protectedRange sqref="F17:H17" name="Range5"/>
    <protectedRange sqref="F15:J15" name="Range3"/>
    <protectedRange sqref="G9:J9" name="Range1"/>
    <protectedRange sqref="F16:M16" name="Range4"/>
    <protectedRange sqref="U9:V9" name="Range6"/>
    <protectedRange sqref="U13:V16" name="Range8"/>
    <protectedRange sqref="AJ10" name="Range10"/>
    <protectedRange sqref="AJ13:AP14" name="Range12"/>
    <protectedRange sqref="H21:J21 L21:N21 P21:R21 T21:V21 X21:Z21 AB21:AD21 AF21:AH21 AJ21:AL21" name="Range14"/>
    <protectedRange sqref="G10:M12" name="Range2_1"/>
  </protectedRanges>
  <mergeCells count="88">
    <mergeCell ref="AN23:AO23"/>
    <mergeCell ref="AN24:AO24"/>
    <mergeCell ref="AN21:AQ22"/>
    <mergeCell ref="G6:R7"/>
    <mergeCell ref="AJ11:AL11"/>
    <mergeCell ref="U14:V14"/>
    <mergeCell ref="G12:M12"/>
    <mergeCell ref="AJ13:AP13"/>
    <mergeCell ref="AE13:AI13"/>
    <mergeCell ref="AE14:AI14"/>
    <mergeCell ref="AJ14:AP14"/>
    <mergeCell ref="AC12:AI12"/>
    <mergeCell ref="AJ12:AL12"/>
    <mergeCell ref="U13:V13"/>
    <mergeCell ref="U12:Z12"/>
    <mergeCell ref="AC11:AI11"/>
    <mergeCell ref="P11:T11"/>
    <mergeCell ref="P12:T12"/>
    <mergeCell ref="AD8:AP8"/>
    <mergeCell ref="B8:M8"/>
    <mergeCell ref="AC9:AI9"/>
    <mergeCell ref="AC10:AI10"/>
    <mergeCell ref="B10:F10"/>
    <mergeCell ref="B9:F9"/>
    <mergeCell ref="G9:J9"/>
    <mergeCell ref="AJ9:AP9"/>
    <mergeCell ref="P8:Z8"/>
    <mergeCell ref="U9:V9"/>
    <mergeCell ref="U10:Z10"/>
    <mergeCell ref="P9:T9"/>
    <mergeCell ref="P10:T10"/>
    <mergeCell ref="B27:C28"/>
    <mergeCell ref="X25:Z25"/>
    <mergeCell ref="AB25:AD25"/>
    <mergeCell ref="AF25:AH25"/>
    <mergeCell ref="AJ25:AL25"/>
    <mergeCell ref="P25:R25"/>
    <mergeCell ref="T25:V25"/>
    <mergeCell ref="B29:C29"/>
    <mergeCell ref="B30:C30"/>
    <mergeCell ref="B31:C31"/>
    <mergeCell ref="H21:J21"/>
    <mergeCell ref="L21:N21"/>
    <mergeCell ref="H25:J25"/>
    <mergeCell ref="L25:N25"/>
    <mergeCell ref="B25:G25"/>
    <mergeCell ref="D27:AP27"/>
    <mergeCell ref="P21:R21"/>
    <mergeCell ref="T21:V21"/>
    <mergeCell ref="X21:Z21"/>
    <mergeCell ref="AB21:AD21"/>
    <mergeCell ref="AJ21:AL21"/>
    <mergeCell ref="B23:F24"/>
    <mergeCell ref="AN25:AP25"/>
    <mergeCell ref="B36:C36"/>
    <mergeCell ref="B32:C32"/>
    <mergeCell ref="B33:C33"/>
    <mergeCell ref="B34:C34"/>
    <mergeCell ref="B35:C35"/>
    <mergeCell ref="X2:Y3"/>
    <mergeCell ref="X5:Y6"/>
    <mergeCell ref="B13:F13"/>
    <mergeCell ref="G13:I13"/>
    <mergeCell ref="P16:T16"/>
    <mergeCell ref="P13:T13"/>
    <mergeCell ref="P14:T14"/>
    <mergeCell ref="B14:M14"/>
    <mergeCell ref="B15:E15"/>
    <mergeCell ref="B16:E16"/>
    <mergeCell ref="B11:F11"/>
    <mergeCell ref="G10:M10"/>
    <mergeCell ref="G11:M11"/>
    <mergeCell ref="U11:Z11"/>
    <mergeCell ref="B12:F12"/>
    <mergeCell ref="P15:T15"/>
    <mergeCell ref="AB15:AP15"/>
    <mergeCell ref="AB16:AP16"/>
    <mergeCell ref="AB17:AP17"/>
    <mergeCell ref="B21:G21"/>
    <mergeCell ref="B20:G20"/>
    <mergeCell ref="F15:J15"/>
    <mergeCell ref="U15:V15"/>
    <mergeCell ref="Z15:AA15"/>
    <mergeCell ref="B17:E17"/>
    <mergeCell ref="F16:M16"/>
    <mergeCell ref="F17:H17"/>
    <mergeCell ref="U16:V16"/>
    <mergeCell ref="AF21:AH21"/>
  </mergeCells>
  <phoneticPr fontId="4" type="noConversion"/>
  <conditionalFormatting sqref="AJ13:AP13">
    <cfRule type="cellIs" dxfId="32" priority="15" stopIfTrue="1" operator="notEqual">
      <formula>Custom</formula>
    </cfRule>
  </conditionalFormatting>
  <conditionalFormatting sqref="F15:J15">
    <cfRule type="cellIs" dxfId="31" priority="16" stopIfTrue="1" operator="equal">
      <formula>Synthetic</formula>
    </cfRule>
  </conditionalFormatting>
  <conditionalFormatting sqref="H23:J23">
    <cfRule type="cellIs" dxfId="30" priority="17" stopIfTrue="1" operator="equal">
      <formula>0</formula>
    </cfRule>
  </conditionalFormatting>
  <conditionalFormatting sqref="H21:J21">
    <cfRule type="cellIs" dxfId="29" priority="18" stopIfTrue="1" operator="lessThan">
      <formula>1</formula>
    </cfRule>
    <cfRule type="cellIs" dxfId="28" priority="19" stopIfTrue="1" operator="between">
      <formula>0</formula>
      <formula>2</formula>
    </cfRule>
    <cfRule type="cellIs" dxfId="27" priority="20" stopIfTrue="1" operator="greaterThan">
      <formula>57</formula>
    </cfRule>
  </conditionalFormatting>
  <conditionalFormatting sqref="L21:N21">
    <cfRule type="cellIs" dxfId="26" priority="21" stopIfTrue="1" operator="lessThan">
      <formula>1</formula>
    </cfRule>
    <cfRule type="cellIs" dxfId="25" priority="22" stopIfTrue="1" operator="lessThan">
      <formula>$H$21+3</formula>
    </cfRule>
    <cfRule type="cellIs" dxfId="24" priority="23" stopIfTrue="1" operator="greaterThan">
      <formula>57</formula>
    </cfRule>
  </conditionalFormatting>
  <conditionalFormatting sqref="P21:R21">
    <cfRule type="cellIs" dxfId="23" priority="24" stopIfTrue="1" operator="lessThan">
      <formula>1</formula>
    </cfRule>
    <cfRule type="cellIs" dxfId="22" priority="25" stopIfTrue="1" operator="lessThan">
      <formula>$L$21+3</formula>
    </cfRule>
    <cfRule type="cellIs" dxfId="21" priority="26" stopIfTrue="1" operator="greaterThan">
      <formula>57</formula>
    </cfRule>
  </conditionalFormatting>
  <conditionalFormatting sqref="T21:V21">
    <cfRule type="cellIs" dxfId="20" priority="27" stopIfTrue="1" operator="lessThan">
      <formula>1</formula>
    </cfRule>
    <cfRule type="cellIs" dxfId="19" priority="28" stopIfTrue="1" operator="lessThan">
      <formula>$P$21+3</formula>
    </cfRule>
    <cfRule type="cellIs" dxfId="18" priority="29" stopIfTrue="1" operator="greaterThan">
      <formula>57</formula>
    </cfRule>
  </conditionalFormatting>
  <conditionalFormatting sqref="X21:Z21">
    <cfRule type="cellIs" dxfId="17" priority="30" stopIfTrue="1" operator="lessThan">
      <formula>1</formula>
    </cfRule>
    <cfRule type="cellIs" dxfId="16" priority="31" stopIfTrue="1" operator="lessThan">
      <formula>$T$21+3</formula>
    </cfRule>
    <cfRule type="cellIs" dxfId="15" priority="32" stopIfTrue="1" operator="greaterThan">
      <formula>57</formula>
    </cfRule>
  </conditionalFormatting>
  <conditionalFormatting sqref="AB21:AD21">
    <cfRule type="cellIs" dxfId="14" priority="33" stopIfTrue="1" operator="lessThan">
      <formula>1</formula>
    </cfRule>
    <cfRule type="cellIs" dxfId="13" priority="34" stopIfTrue="1" operator="lessThan">
      <formula>$X$21+3</formula>
    </cfRule>
    <cfRule type="cellIs" dxfId="12" priority="35" stopIfTrue="1" operator="greaterThan">
      <formula>57</formula>
    </cfRule>
  </conditionalFormatting>
  <conditionalFormatting sqref="AF21:AH21">
    <cfRule type="cellIs" dxfId="11" priority="36" stopIfTrue="1" operator="lessThan">
      <formula>1</formula>
    </cfRule>
    <cfRule type="cellIs" dxfId="10" priority="37" stopIfTrue="1" operator="lessThan">
      <formula>$AB$21+3</formula>
    </cfRule>
    <cfRule type="cellIs" dxfId="9" priority="38" stopIfTrue="1" operator="greaterThan">
      <formula>57</formula>
    </cfRule>
  </conditionalFormatting>
  <conditionalFormatting sqref="AJ21:AL21">
    <cfRule type="cellIs" dxfId="8" priority="39" stopIfTrue="1" operator="lessThan">
      <formula>1</formula>
    </cfRule>
    <cfRule type="cellIs" dxfId="7" priority="40" stopIfTrue="1" operator="lessThan">
      <formula>$AF$21+3</formula>
    </cfRule>
    <cfRule type="cellIs" dxfId="6" priority="41" stopIfTrue="1" operator="greaterThan">
      <formula>57</formula>
    </cfRule>
  </conditionalFormatting>
  <conditionalFormatting sqref="AJ14:AP14">
    <cfRule type="cellIs" dxfId="5" priority="11" stopIfTrue="1" operator="notEqual">
      <formula>Custom</formula>
    </cfRule>
  </conditionalFormatting>
  <conditionalFormatting sqref="G11:M11">
    <cfRule type="cellIs" dxfId="4" priority="8" stopIfTrue="1" operator="greaterThan">
      <formula>4.6</formula>
    </cfRule>
    <cfRule type="cellIs" dxfId="3" priority="9" stopIfTrue="1" operator="between">
      <formula>3.1</formula>
      <formula>4.5</formula>
    </cfRule>
    <cfRule type="cellIs" priority="10" stopIfTrue="1" operator="lessThan">
      <formula>3</formula>
    </cfRule>
  </conditionalFormatting>
  <conditionalFormatting sqref="AN23:AO24">
    <cfRule type="cellIs" dxfId="2" priority="7" operator="lessThan">
      <formula>3</formula>
    </cfRule>
    <cfRule type="cellIs" dxfId="1" priority="6" operator="greaterThan">
      <formula>4.5</formula>
    </cfRule>
    <cfRule type="cellIs" dxfId="0" priority="5" operator="between">
      <formula>3.1</formula>
      <formula>4.5</formula>
    </cfRule>
  </conditionalFormatting>
  <dataValidations count="12">
    <dataValidation type="list" allowBlank="1" showInputMessage="1" showErrorMessage="1" sqref="F15:J15">
      <formula1>Lane</formula1>
    </dataValidation>
    <dataValidation type="list" allowBlank="1" showInputMessage="1" showErrorMessage="1" sqref="U11:Z11">
      <formula1>Mode</formula1>
    </dataValidation>
    <dataValidation type="list" allowBlank="1" showInputMessage="1" showErrorMessage="1" sqref="U12:Z12">
      <formula1>FWD_speed</formula1>
    </dataValidation>
    <dataValidation type="list" allowBlank="1" showInputMessage="1" showErrorMessage="1" sqref="U15:V15">
      <formula1>Start_oil</formula1>
    </dataValidation>
    <dataValidation type="list" allowBlank="1" showInputMessage="1" showErrorMessage="1" sqref="U16:V16">
      <formula1>Split</formula1>
    </dataValidation>
    <dataValidation type="list" allowBlank="1" showInputMessage="1" showErrorMessage="1" sqref="F16:M16">
      <formula1>Brand</formula1>
    </dataValidation>
    <dataValidation type="list" allowBlank="1" showInputMessage="1" showErrorMessage="1" sqref="G11:M11">
      <formula1>Hard</formula1>
    </dataValidation>
    <dataValidation type="list" allowBlank="1" showInputMessage="1" showErrorMessage="1" sqref="G10:M10">
      <formula1>Class</formula1>
    </dataValidation>
    <dataValidation type="list" allowBlank="1" showInputMessage="1" showErrorMessage="1" sqref="AJ11:AL12">
      <formula1>transition</formula1>
    </dataValidation>
    <dataValidation type="list" allowBlank="1" showInputMessage="1" showErrorMessage="1" sqref="U13:V14">
      <formula1>Start</formula1>
    </dataValidation>
    <dataValidation type="list" allowBlank="1" showInputMessage="1" showErrorMessage="1" sqref="U9:V9">
      <formula1>pat_num</formula1>
    </dataValidation>
    <dataValidation type="list" allowBlank="1" showInputMessage="1" showErrorMessage="1" sqref="F17:H17">
      <formula1>age</formula1>
    </dataValidation>
  </dataValidations>
  <printOptions horizontalCentered="1" verticalCentered="1"/>
  <pageMargins left="0.25" right="0.25" top="0.25" bottom="0.25" header="0" footer="0"/>
  <pageSetup scale="4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topLeftCell="A13" zoomScale="50" zoomScaleNormal="50" workbookViewId="0">
      <selection activeCell="A55" sqref="A55:E58"/>
    </sheetView>
  </sheetViews>
  <sheetFormatPr defaultColWidth="9.1796875" defaultRowHeight="13" x14ac:dyDescent="0.3"/>
  <cols>
    <col min="1" max="1" width="10" style="13" customWidth="1"/>
    <col min="2" max="4" width="9.81640625" style="13" customWidth="1"/>
    <col min="5" max="5" width="11.453125" style="13" customWidth="1"/>
    <col min="6" max="6" width="11.453125" style="14" customWidth="1"/>
    <col min="7" max="7" width="11.453125" style="13" customWidth="1"/>
    <col min="8" max="16" width="9.453125" style="13" customWidth="1"/>
    <col min="17" max="19" width="11.453125" style="13" customWidth="1"/>
    <col min="20" max="33" width="9.453125" style="13" customWidth="1"/>
    <col min="34" max="46" width="5.1796875" style="13" customWidth="1"/>
    <col min="47" max="16384" width="9.1796875" style="13"/>
  </cols>
  <sheetData>
    <row r="1" spans="1:46" ht="54.65" customHeight="1" x14ac:dyDescent="0.5">
      <c r="A1" s="88"/>
      <c r="B1" s="134"/>
      <c r="C1" s="134"/>
      <c r="D1" s="134"/>
      <c r="E1" s="134"/>
      <c r="F1" s="115"/>
      <c r="G1" s="134"/>
      <c r="H1" s="138"/>
      <c r="I1" s="138"/>
      <c r="J1" s="138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46" ht="70.5" customHeight="1" thickBot="1" x14ac:dyDescent="0.95">
      <c r="A2" s="139"/>
      <c r="B2" s="89"/>
      <c r="C2" s="89"/>
      <c r="D2" s="89"/>
      <c r="E2" s="89"/>
      <c r="F2" s="140"/>
      <c r="G2" s="140"/>
      <c r="H2" s="265" t="str">
        <f>'Pattern Design'!U10</f>
        <v>BR - 40</v>
      </c>
      <c r="I2" s="265"/>
      <c r="J2" s="265"/>
      <c r="K2" s="265"/>
      <c r="L2" s="265"/>
      <c r="M2" s="265"/>
      <c r="N2" s="265"/>
      <c r="O2" s="265"/>
      <c r="P2" s="265"/>
      <c r="Q2" s="89"/>
      <c r="R2" s="89"/>
      <c r="S2" s="89"/>
      <c r="T2" s="89"/>
      <c r="U2" s="89"/>
      <c r="V2" s="137"/>
    </row>
    <row r="3" spans="1:46" ht="48" customHeight="1" x14ac:dyDescent="0.5">
      <c r="A3" s="136"/>
      <c r="B3" s="141"/>
      <c r="C3" s="142"/>
      <c r="D3" s="142"/>
      <c r="E3" s="259" t="s">
        <v>150</v>
      </c>
      <c r="F3" s="260"/>
      <c r="G3" s="261"/>
      <c r="H3" s="142"/>
      <c r="I3" s="142"/>
      <c r="J3" s="142"/>
      <c r="K3" s="89"/>
      <c r="L3" s="89"/>
      <c r="M3" s="89"/>
      <c r="N3" s="89"/>
      <c r="O3" s="89"/>
      <c r="P3" s="89"/>
      <c r="Q3" s="259" t="s">
        <v>151</v>
      </c>
      <c r="R3" s="260"/>
      <c r="S3" s="261"/>
      <c r="T3" s="89"/>
      <c r="U3" s="89"/>
      <c r="V3" s="137"/>
    </row>
    <row r="4" spans="1:46" ht="13.5" thickBot="1" x14ac:dyDescent="0.35">
      <c r="A4" s="143"/>
      <c r="B4" s="144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7"/>
    </row>
    <row r="5" spans="1:46" ht="15.5" x14ac:dyDescent="0.3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4" x14ac:dyDescent="0.3">
      <c r="A6" s="93" t="s">
        <v>83</v>
      </c>
      <c r="B6" s="22" t="s">
        <v>73</v>
      </c>
      <c r="C6" s="23">
        <f>AVERAGE('Pattern Design'!F29:J29)</f>
        <v>55</v>
      </c>
      <c r="D6" s="23">
        <f>TRUNC((AVERAGE(C8))/C6,1)</f>
        <v>1.7</v>
      </c>
      <c r="E6" s="89"/>
      <c r="F6" s="90"/>
      <c r="G6" s="94" t="s">
        <v>83</v>
      </c>
      <c r="H6" s="22" t="s">
        <v>73</v>
      </c>
      <c r="I6" s="23">
        <f>AVERAGE('Pattern Design'!F33:J33)</f>
        <v>1</v>
      </c>
      <c r="J6" s="95">
        <f>TRUNC((AVERAGE(I8))/I6, 1)</f>
        <v>1</v>
      </c>
      <c r="K6" s="89"/>
      <c r="L6" s="89"/>
      <c r="M6" s="93" t="s">
        <v>83</v>
      </c>
      <c r="N6" s="22" t="s">
        <v>73</v>
      </c>
      <c r="O6" s="87">
        <f>AVERAGE(Sheet1!D30:H30)</f>
        <v>0.27664670658682633</v>
      </c>
      <c r="P6" s="23">
        <f>TRUNC((AVERAGE(O8))/O6,1)</f>
        <v>1.7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4" x14ac:dyDescent="0.3">
      <c r="A7" s="93" t="s">
        <v>82</v>
      </c>
      <c r="B7" s="22" t="s">
        <v>85</v>
      </c>
      <c r="C7" s="23">
        <f>AVERAGE('Pattern Design'!AJ29:AN29)</f>
        <v>55</v>
      </c>
      <c r="D7" s="23">
        <f>TRUNC((AVERAGE(C8))/C7,1)</f>
        <v>1.7</v>
      </c>
      <c r="E7" s="89"/>
      <c r="F7" s="90"/>
      <c r="G7" s="94" t="s">
        <v>82</v>
      </c>
      <c r="H7" s="22" t="s">
        <v>85</v>
      </c>
      <c r="I7" s="23">
        <f>AVERAGE('Pattern Design'!AJ33:AN33)</f>
        <v>1</v>
      </c>
      <c r="J7" s="95">
        <f>TRUNC((AVERAGE(I8))/I7, 1)</f>
        <v>1</v>
      </c>
      <c r="K7" s="89"/>
      <c r="L7" s="89"/>
      <c r="M7" s="93" t="s">
        <v>82</v>
      </c>
      <c r="N7" s="22" t="s">
        <v>85</v>
      </c>
      <c r="O7" s="87">
        <f>AVERAGE(Sheet1!AH30:AL30)</f>
        <v>0.27664670658682639</v>
      </c>
      <c r="P7" s="23">
        <f>TRUNC((AVERAGE(O8))/O7,1)</f>
        <v>1.7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4" x14ac:dyDescent="0.3">
      <c r="A8" s="93" t="s">
        <v>84</v>
      </c>
      <c r="B8" s="22" t="s">
        <v>75</v>
      </c>
      <c r="C8" s="23">
        <f>AVERAGE('Pattern Design'!U29:Y29)</f>
        <v>96.4</v>
      </c>
      <c r="D8" s="24"/>
      <c r="E8" s="89"/>
      <c r="F8" s="90"/>
      <c r="G8" s="94" t="s">
        <v>84</v>
      </c>
      <c r="H8" s="22" t="s">
        <v>81</v>
      </c>
      <c r="I8" s="23">
        <f>AVERAGE('Pattern Design'!U33:Y33)</f>
        <v>1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0.48488622754491023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4" x14ac:dyDescent="0.3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4" x14ac:dyDescent="0.3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4" x14ac:dyDescent="0.3">
      <c r="A11" s="93" t="s">
        <v>83</v>
      </c>
      <c r="B11" s="22" t="s">
        <v>73</v>
      </c>
      <c r="C11" s="23">
        <f>AVERAGE('Pattern Design'!F30:J30)</f>
        <v>41</v>
      </c>
      <c r="D11" s="23">
        <f>TRUNC((AVERAGE(C13))/C11, 1)</f>
        <v>1.6</v>
      </c>
      <c r="E11" s="89"/>
      <c r="F11" s="90"/>
      <c r="G11" s="94" t="s">
        <v>83</v>
      </c>
      <c r="H11" s="22" t="s">
        <v>73</v>
      </c>
      <c r="I11" s="23" t="e">
        <f>AVERAGE('Pattern Design'!F34:J34)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0.15467065868263472</v>
      </c>
      <c r="P11" s="23">
        <f>TRUNC((AVERAGE(O13))/O11, 1)</f>
        <v>1.6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4" x14ac:dyDescent="0.3">
      <c r="A12" s="93" t="s">
        <v>82</v>
      </c>
      <c r="B12" s="22" t="s">
        <v>85</v>
      </c>
      <c r="C12" s="23">
        <f>AVERAGE('Pattern Design'!AJ30:AN30)</f>
        <v>41</v>
      </c>
      <c r="D12" s="23">
        <f>TRUNC((AVERAGE(C13))/C12, 1)</f>
        <v>1.6</v>
      </c>
      <c r="E12" s="89"/>
      <c r="F12" s="90"/>
      <c r="G12" s="94" t="s">
        <v>82</v>
      </c>
      <c r="H12" s="22" t="s">
        <v>85</v>
      </c>
      <c r="I12" s="23" t="e">
        <f>AVERAGE('Pattern Design'!AJ34:AN34)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0.15467065868263474</v>
      </c>
      <c r="P12" s="23">
        <f>TRUNC((AVERAGE(O13))/O12, 1)</f>
        <v>1.6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4" x14ac:dyDescent="0.3">
      <c r="A13" s="93" t="s">
        <v>84</v>
      </c>
      <c r="B13" s="22" t="s">
        <v>81</v>
      </c>
      <c r="C13" s="23">
        <f>AVERAGE('Pattern Design'!U30:Y30)</f>
        <v>68.599999999999994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Design'!U34:Y34)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0.25879041916167667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5" x14ac:dyDescent="0.3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4" x14ac:dyDescent="0.3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4" x14ac:dyDescent="0.3">
      <c r="A16" s="93" t="s">
        <v>83</v>
      </c>
      <c r="B16" s="22" t="s">
        <v>73</v>
      </c>
      <c r="C16" s="23">
        <f>AVERAGE('Pattern Design'!F31:J31)</f>
        <v>24</v>
      </c>
      <c r="D16" s="23">
        <f>TRUNC((AVERAGE(C18))/C16,1)</f>
        <v>1.5</v>
      </c>
      <c r="E16" s="89"/>
      <c r="F16" s="90"/>
      <c r="G16" s="94" t="s">
        <v>83</v>
      </c>
      <c r="H16" s="22" t="s">
        <v>73</v>
      </c>
      <c r="I16" s="23" t="e">
        <f>AVERAGE('Pattern Design'!F35:J35)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7.0419161676646705E-2</v>
      </c>
      <c r="P16" s="23">
        <f>TRUNC((AVERAGE(O18))/O16,1)</f>
        <v>1.5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4" x14ac:dyDescent="0.3">
      <c r="A17" s="93" t="s">
        <v>82</v>
      </c>
      <c r="B17" s="22" t="s">
        <v>85</v>
      </c>
      <c r="C17" s="23">
        <f>AVERAGE('Pattern Design'!AJ31:AN31)</f>
        <v>24</v>
      </c>
      <c r="D17" s="23">
        <f>TRUNC((AVERAGE(C18))/C17,1)</f>
        <v>1.5</v>
      </c>
      <c r="E17" s="89"/>
      <c r="F17" s="90"/>
      <c r="G17" s="94" t="s">
        <v>82</v>
      </c>
      <c r="H17" s="22" t="s">
        <v>85</v>
      </c>
      <c r="I17" s="23" t="e">
        <f>AVERAGE('Pattern Design'!AJ35:AN35)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7.0419161676646705E-2</v>
      </c>
      <c r="P17" s="23">
        <f>TRUNC((AVERAGE(O18))/O17,1)</f>
        <v>1.5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4" x14ac:dyDescent="0.3">
      <c r="A18" s="93" t="s">
        <v>84</v>
      </c>
      <c r="B18" s="22" t="s">
        <v>81</v>
      </c>
      <c r="C18" s="23">
        <f>AVERAGE('Pattern Design'!U31:Y31)</f>
        <v>37.799999999999997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Design'!U35:Y35)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0.11091017964071856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4" x14ac:dyDescent="0.3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4" x14ac:dyDescent="0.3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4" x14ac:dyDescent="0.3">
      <c r="A21" s="93" t="s">
        <v>83</v>
      </c>
      <c r="B21" s="22" t="s">
        <v>73</v>
      </c>
      <c r="C21" s="23">
        <f>AVERAGE('Pattern Design'!F32:J32)</f>
        <v>11.8</v>
      </c>
      <c r="D21" s="23">
        <f>TRUNC((AVERAGE(C23))/C21,1)</f>
        <v>1.5</v>
      </c>
      <c r="E21" s="12"/>
      <c r="F21" s="12"/>
      <c r="G21" s="94" t="s">
        <v>83</v>
      </c>
      <c r="H21" s="22" t="s">
        <v>73</v>
      </c>
      <c r="I21" s="23" t="e">
        <f>AVERAGE('Pattern Design'!F36:J36)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2.9676646706586825E-2</v>
      </c>
      <c r="P21" s="23">
        <f>TRUNC((AVERAGE(O23))/O21,1)</f>
        <v>1.5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4" x14ac:dyDescent="0.3">
      <c r="A22" s="93" t="s">
        <v>82</v>
      </c>
      <c r="B22" s="22" t="s">
        <v>85</v>
      </c>
      <c r="C22" s="23">
        <f>AVERAGE('Pattern Design'!AJ32:AN32)</f>
        <v>11.8</v>
      </c>
      <c r="D22" s="23">
        <f>TRUNC((AVERAGE(C23))/C22,1)</f>
        <v>1.5</v>
      </c>
      <c r="E22" s="17"/>
      <c r="F22" s="17"/>
      <c r="G22" s="94" t="s">
        <v>82</v>
      </c>
      <c r="H22" s="22" t="s">
        <v>85</v>
      </c>
      <c r="I22" s="23" t="e">
        <f>AVERAGE('Pattern Design'!AJ36:AN36)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2.9676646706586825E-2</v>
      </c>
      <c r="P22" s="23">
        <f>TRUNC((AVERAGE(O23))/O22,1)</f>
        <v>1.5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4.5" thickBot="1" x14ac:dyDescent="0.35">
      <c r="A23" s="104" t="s">
        <v>84</v>
      </c>
      <c r="B23" s="105" t="s">
        <v>75</v>
      </c>
      <c r="C23" s="106">
        <f>AVERAGE('Pattern Design'!U32:Y32)</f>
        <v>18.600000000000001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Design'!U36:Y36)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4.677844311377246E-2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4" x14ac:dyDescent="0.3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7"/>
    </row>
    <row r="25" spans="1:22" ht="20.5" customHeight="1" x14ac:dyDescent="0.4">
      <c r="A25" s="262" t="s">
        <v>134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4"/>
    </row>
    <row r="26" spans="1:22" ht="26.5" customHeight="1" x14ac:dyDescent="0.3">
      <c r="A26" s="136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7"/>
    </row>
    <row r="27" spans="1:22" ht="14" x14ac:dyDescent="0.3">
      <c r="A27" s="136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7"/>
    </row>
    <row r="28" spans="1:22" ht="14" x14ac:dyDescent="0.3">
      <c r="A28" s="136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7"/>
    </row>
    <row r="29" spans="1:22" ht="14" x14ac:dyDescent="0.3">
      <c r="A29" s="136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7"/>
    </row>
    <row r="30" spans="1:22" ht="14" x14ac:dyDescent="0.3">
      <c r="A30" s="136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7"/>
    </row>
    <row r="31" spans="1:22" ht="14" x14ac:dyDescent="0.3">
      <c r="A31" s="136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7"/>
    </row>
    <row r="32" spans="1:22" x14ac:dyDescent="0.3">
      <c r="A32" s="136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7"/>
    </row>
    <row r="33" spans="1:22" ht="14" x14ac:dyDescent="0.3">
      <c r="A33" s="136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7"/>
    </row>
    <row r="34" spans="1:22" ht="14" x14ac:dyDescent="0.3">
      <c r="A34" s="136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7"/>
    </row>
    <row r="35" spans="1:22" ht="14" x14ac:dyDescent="0.3">
      <c r="A35" s="136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7"/>
    </row>
    <row r="36" spans="1:22" ht="14" x14ac:dyDescent="0.3">
      <c r="A36" s="136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7"/>
    </row>
    <row r="37" spans="1:22" ht="14" x14ac:dyDescent="0.3">
      <c r="A37" s="136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7"/>
    </row>
    <row r="38" spans="1:22" ht="14" x14ac:dyDescent="0.3">
      <c r="A38" s="136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7"/>
    </row>
    <row r="39" spans="1:22" ht="14" x14ac:dyDescent="0.3">
      <c r="A39" s="136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7"/>
    </row>
    <row r="40" spans="1:22" ht="14" x14ac:dyDescent="0.3">
      <c r="A40" s="136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7"/>
    </row>
    <row r="41" spans="1:22" ht="14" x14ac:dyDescent="0.3">
      <c r="A41" s="136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7"/>
    </row>
    <row r="42" spans="1:22" ht="14" x14ac:dyDescent="0.3">
      <c r="A42" s="136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7"/>
    </row>
    <row r="43" spans="1:22" x14ac:dyDescent="0.3">
      <c r="A43" s="136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7"/>
    </row>
    <row r="44" spans="1:22" x14ac:dyDescent="0.3">
      <c r="A44" s="136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7"/>
    </row>
    <row r="45" spans="1:22" x14ac:dyDescent="0.3">
      <c r="A45" s="136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7"/>
    </row>
    <row r="46" spans="1:22" x14ac:dyDescent="0.3">
      <c r="A46" s="136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7"/>
    </row>
    <row r="47" spans="1:22" x14ac:dyDescent="0.3">
      <c r="A47" s="136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7"/>
    </row>
    <row r="48" spans="1:22" x14ac:dyDescent="0.3">
      <c r="A48" s="136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7"/>
    </row>
    <row r="49" spans="1:22" x14ac:dyDescent="0.3">
      <c r="A49" s="136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7"/>
    </row>
    <row r="50" spans="1:22" x14ac:dyDescent="0.3">
      <c r="A50" s="136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7"/>
    </row>
    <row r="51" spans="1:22" x14ac:dyDescent="0.3">
      <c r="A51" s="136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7"/>
    </row>
    <row r="52" spans="1:22" ht="13.5" thickBot="1" x14ac:dyDescent="0.35">
      <c r="A52" s="136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7"/>
    </row>
    <row r="53" spans="1:22" ht="13.4" customHeight="1" x14ac:dyDescent="0.25">
      <c r="A53" s="244" t="s">
        <v>156</v>
      </c>
      <c r="B53" s="245"/>
      <c r="C53" s="245"/>
      <c r="D53" s="245"/>
      <c r="E53" s="246"/>
      <c r="F53" s="245" t="s">
        <v>155</v>
      </c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4" t="s">
        <v>157</v>
      </c>
      <c r="S53" s="245"/>
      <c r="T53" s="245"/>
      <c r="U53" s="245"/>
      <c r="V53" s="246"/>
    </row>
    <row r="54" spans="1:22" ht="13.75" customHeight="1" thickBot="1" x14ac:dyDescent="0.3">
      <c r="A54" s="247"/>
      <c r="B54" s="248"/>
      <c r="C54" s="248"/>
      <c r="D54" s="248"/>
      <c r="E54" s="249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7"/>
      <c r="S54" s="248"/>
      <c r="T54" s="248"/>
      <c r="U54" s="248"/>
      <c r="V54" s="249"/>
    </row>
    <row r="55" spans="1:22" ht="13.4" customHeight="1" x14ac:dyDescent="0.25">
      <c r="A55" s="250">
        <f>Sheet1!S39/Sheet1!D39</f>
        <v>1.6961665877898724</v>
      </c>
      <c r="B55" s="251"/>
      <c r="C55" s="251"/>
      <c r="D55" s="251"/>
      <c r="E55" s="252"/>
      <c r="F55" s="235">
        <v>1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7"/>
      <c r="R55" s="250">
        <f>Sheet1!S39/Sheet1!AH39</f>
        <v>1.6961665877898724</v>
      </c>
      <c r="S55" s="251"/>
      <c r="T55" s="251"/>
      <c r="U55" s="251"/>
      <c r="V55" s="252"/>
    </row>
    <row r="56" spans="1:22" ht="13.4" customHeight="1" x14ac:dyDescent="0.25">
      <c r="A56" s="253"/>
      <c r="B56" s="254"/>
      <c r="C56" s="254"/>
      <c r="D56" s="254"/>
      <c r="E56" s="255"/>
      <c r="F56" s="238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0"/>
      <c r="R56" s="253"/>
      <c r="S56" s="254"/>
      <c r="T56" s="254"/>
      <c r="U56" s="254"/>
      <c r="V56" s="255"/>
    </row>
    <row r="57" spans="1:22" ht="13.4" customHeight="1" x14ac:dyDescent="0.25">
      <c r="A57" s="253"/>
      <c r="B57" s="254"/>
      <c r="C57" s="254"/>
      <c r="D57" s="254"/>
      <c r="E57" s="255"/>
      <c r="F57" s="238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40"/>
      <c r="R57" s="253"/>
      <c r="S57" s="254"/>
      <c r="T57" s="254"/>
      <c r="U57" s="254"/>
      <c r="V57" s="255"/>
    </row>
    <row r="58" spans="1:22" ht="13.75" customHeight="1" thickBot="1" x14ac:dyDescent="0.3">
      <c r="A58" s="256"/>
      <c r="B58" s="257"/>
      <c r="C58" s="257"/>
      <c r="D58" s="257"/>
      <c r="E58" s="258"/>
      <c r="F58" s="241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3"/>
      <c r="R58" s="256"/>
      <c r="S58" s="257"/>
      <c r="T58" s="257"/>
      <c r="U58" s="257"/>
      <c r="V58" s="258"/>
    </row>
  </sheetData>
  <sheetProtection algorithmName="SHA-512" hashValue="Z1FNiXYaiqbFvax5vti45qb6zuDcZYrVJabQX9KGzfirH8ctQJCD1nIVFln9pi6dLqH6ctijg0kxALEVt/epMQ==" saltValue="vOFz4vjD9hiOyilHm8qP2g==" spinCount="100000" sheet="1" objects="1" scenarios="1"/>
  <mergeCells count="10">
    <mergeCell ref="E3:G3"/>
    <mergeCell ref="Q3:S3"/>
    <mergeCell ref="A25:V25"/>
    <mergeCell ref="H2:P2"/>
    <mergeCell ref="F53:Q54"/>
    <mergeCell ref="F55:Q58"/>
    <mergeCell ref="R53:V54"/>
    <mergeCell ref="R55:V58"/>
    <mergeCell ref="A53:E54"/>
    <mergeCell ref="A55:E58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796875" defaultRowHeight="12.5" x14ac:dyDescent="0.25"/>
  <cols>
    <col min="1" max="1" width="9.1796875" style="5"/>
    <col min="2" max="40" width="6.54296875" style="5" customWidth="1"/>
    <col min="41" max="16384" width="9.1796875" style="5"/>
  </cols>
  <sheetData>
    <row r="1" spans="1:40" ht="96" customHeight="1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6"/>
    </row>
    <row r="2" spans="1:40" ht="30.75" customHeight="1" x14ac:dyDescent="0.5">
      <c r="A2" s="157"/>
      <c r="B2" s="220" t="s">
        <v>91</v>
      </c>
      <c r="C2" s="220"/>
      <c r="D2" s="220"/>
      <c r="E2" s="220"/>
      <c r="F2" s="220"/>
      <c r="G2" s="220"/>
      <c r="H2" s="220"/>
      <c r="I2" s="220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9"/>
    </row>
    <row r="3" spans="1:40" ht="35.25" customHeight="1" x14ac:dyDescent="0.5">
      <c r="A3" s="157"/>
      <c r="B3" s="158"/>
      <c r="C3" s="158"/>
      <c r="D3" s="273" t="s">
        <v>83</v>
      </c>
      <c r="E3" s="273"/>
      <c r="F3" s="274" t="s">
        <v>84</v>
      </c>
      <c r="G3" s="274"/>
      <c r="H3" s="274" t="s">
        <v>82</v>
      </c>
      <c r="I3" s="274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9"/>
    </row>
    <row r="4" spans="1:40" s="6" customFormat="1" ht="27" customHeight="1" x14ac:dyDescent="0.5">
      <c r="A4" s="160"/>
      <c r="B4" s="271"/>
      <c r="C4" s="272"/>
      <c r="D4" s="275" t="s">
        <v>69</v>
      </c>
      <c r="E4" s="275"/>
      <c r="F4" s="276" t="s">
        <v>70</v>
      </c>
      <c r="G4" s="276"/>
      <c r="H4" s="276" t="s">
        <v>71</v>
      </c>
      <c r="I4" s="276"/>
      <c r="J4" s="161"/>
      <c r="K4" s="162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3"/>
    </row>
    <row r="5" spans="1:40" s="6" customFormat="1" ht="27" customHeight="1" x14ac:dyDescent="0.5">
      <c r="A5" s="160"/>
      <c r="B5" s="267" t="s">
        <v>72</v>
      </c>
      <c r="C5" s="268"/>
      <c r="D5" s="266">
        <f>TRUNC((AVERAGE('Ratio Detail'!$C$6))/'Ratio Detail'!C11,1)</f>
        <v>1.3</v>
      </c>
      <c r="E5" s="266"/>
      <c r="F5" s="266">
        <f>TRUNC((AVERAGE('Ratio Detail'!$C$8))/'Ratio Detail'!C13,1)</f>
        <v>1.4</v>
      </c>
      <c r="G5" s="266"/>
      <c r="H5" s="266">
        <f>TRUNC((AVERAGE('Ratio Detail'!$C$7))/'Ratio Detail'!C12,1)</f>
        <v>1.3</v>
      </c>
      <c r="I5" s="266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3"/>
    </row>
    <row r="6" spans="1:40" s="6" customFormat="1" ht="27" customHeight="1" x14ac:dyDescent="0.5">
      <c r="A6" s="160"/>
      <c r="B6" s="267" t="s">
        <v>74</v>
      </c>
      <c r="C6" s="268"/>
      <c r="D6" s="266">
        <f>TRUNC((AVERAGE('Ratio Detail'!$C$6))/'Ratio Detail'!C16,1)</f>
        <v>2.2000000000000002</v>
      </c>
      <c r="E6" s="266"/>
      <c r="F6" s="266">
        <f>TRUNC((AVERAGE('Ratio Detail'!$C$8))/'Ratio Detail'!C18,1)</f>
        <v>2.5</v>
      </c>
      <c r="G6" s="266"/>
      <c r="H6" s="266">
        <f>TRUNC((AVERAGE('Ratio Detail'!$C$7))/'Ratio Detail'!C17,1)</f>
        <v>2.2000000000000002</v>
      </c>
      <c r="I6" s="266"/>
      <c r="J6" s="161"/>
      <c r="K6" s="161"/>
      <c r="L6" s="161"/>
      <c r="M6" s="161"/>
      <c r="N6" s="161"/>
      <c r="O6" s="161"/>
      <c r="P6" s="161"/>
      <c r="Q6" s="265" t="str">
        <f>'Pattern Design'!U10</f>
        <v>BR - 40</v>
      </c>
      <c r="R6" s="265"/>
      <c r="S6" s="265"/>
      <c r="T6" s="265"/>
      <c r="U6" s="265"/>
      <c r="V6" s="265"/>
      <c r="W6" s="265"/>
      <c r="X6" s="265"/>
      <c r="Y6" s="265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3"/>
    </row>
    <row r="7" spans="1:40" s="6" customFormat="1" ht="27" customHeight="1" x14ac:dyDescent="0.5">
      <c r="A7" s="160"/>
      <c r="B7" s="267" t="s">
        <v>76</v>
      </c>
      <c r="C7" s="268"/>
      <c r="D7" s="266">
        <f>TRUNC((AVERAGE('Ratio Detail'!$C$6))/'Ratio Detail'!C21,1)</f>
        <v>4.5999999999999996</v>
      </c>
      <c r="E7" s="266"/>
      <c r="F7" s="266">
        <f>TRUNC((AVERAGE('Ratio Detail'!$C$8))/'Ratio Detail'!C23,1)</f>
        <v>5.0999999999999996</v>
      </c>
      <c r="G7" s="266"/>
      <c r="H7" s="266">
        <f>TRUNC((AVERAGE('Ratio Detail'!$C$7))/'Ratio Detail'!C22,1)</f>
        <v>4.5999999999999996</v>
      </c>
      <c r="I7" s="266"/>
      <c r="J7" s="161"/>
      <c r="K7" s="161"/>
      <c r="L7" s="161"/>
      <c r="M7" s="161"/>
      <c r="N7" s="161"/>
      <c r="O7" s="161"/>
      <c r="P7" s="161"/>
      <c r="Q7" s="265"/>
      <c r="R7" s="265"/>
      <c r="S7" s="265"/>
      <c r="T7" s="265"/>
      <c r="U7" s="265"/>
      <c r="V7" s="265"/>
      <c r="W7" s="265"/>
      <c r="X7" s="265"/>
      <c r="Y7" s="265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3"/>
    </row>
    <row r="8" spans="1:40" ht="27" customHeight="1" x14ac:dyDescent="0.5">
      <c r="A8" s="157"/>
      <c r="B8" s="267" t="s">
        <v>77</v>
      </c>
      <c r="C8" s="268"/>
      <c r="D8" s="266">
        <f>TRUNC((AVERAGE('Ratio Detail'!$C$6))/'Ratio Detail'!I6,1)</f>
        <v>55</v>
      </c>
      <c r="E8" s="266"/>
      <c r="F8" s="266">
        <f>TRUNC((AVERAGE('Ratio Detail'!$C$8))/'Ratio Detail'!I8,1)</f>
        <v>96.4</v>
      </c>
      <c r="G8" s="266"/>
      <c r="H8" s="266">
        <f>TRUNC((AVERAGE('Ratio Detail'!$C$7))/'Ratio Detail'!I7,1)</f>
        <v>55</v>
      </c>
      <c r="I8" s="266"/>
      <c r="J8" s="158"/>
      <c r="K8" s="158"/>
      <c r="L8" s="158"/>
      <c r="M8" s="158"/>
      <c r="N8" s="158"/>
      <c r="O8" s="158"/>
      <c r="P8" s="158"/>
      <c r="Q8" s="265"/>
      <c r="R8" s="265"/>
      <c r="S8" s="265"/>
      <c r="T8" s="265"/>
      <c r="U8" s="265"/>
      <c r="V8" s="265"/>
      <c r="W8" s="265"/>
      <c r="X8" s="265"/>
      <c r="Y8" s="265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</row>
    <row r="9" spans="1:40" ht="27" customHeight="1" x14ac:dyDescent="0.5">
      <c r="A9" s="157"/>
      <c r="B9" s="267" t="s">
        <v>78</v>
      </c>
      <c r="C9" s="268"/>
      <c r="D9" s="266" t="e">
        <f>TRUNC((AVERAGE('Ratio Detail'!$C$6))/'Ratio Detail'!I11,1)</f>
        <v>#DIV/0!</v>
      </c>
      <c r="E9" s="266"/>
      <c r="F9" s="266" t="e">
        <f>TRUNC((AVERAGE('Ratio Detail'!$C$8))/'Ratio Detail'!I13,1)</f>
        <v>#DIV/0!</v>
      </c>
      <c r="G9" s="266"/>
      <c r="H9" s="266" t="e">
        <f>TRUNC((AVERAGE('Ratio Detail'!$C$7))/'Ratio Detail'!I12,1)</f>
        <v>#DIV/0!</v>
      </c>
      <c r="I9" s="266"/>
      <c r="J9" s="158"/>
      <c r="K9" s="158"/>
      <c r="L9" s="158"/>
      <c r="M9" s="158"/>
      <c r="N9" s="158"/>
      <c r="O9" s="158"/>
      <c r="P9" s="158"/>
      <c r="Q9" s="265"/>
      <c r="R9" s="265"/>
      <c r="S9" s="265"/>
      <c r="T9" s="265"/>
      <c r="U9" s="265"/>
      <c r="V9" s="265"/>
      <c r="W9" s="265"/>
      <c r="X9" s="265"/>
      <c r="Y9" s="265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9"/>
    </row>
    <row r="10" spans="1:40" ht="27" customHeight="1" x14ac:dyDescent="0.5">
      <c r="A10" s="157"/>
      <c r="B10" s="267" t="s">
        <v>79</v>
      </c>
      <c r="C10" s="268"/>
      <c r="D10" s="266" t="e">
        <f>TRUNC((AVERAGE('Ratio Detail'!$C$6))/'Ratio Detail'!I16,1)</f>
        <v>#DIV/0!</v>
      </c>
      <c r="E10" s="266"/>
      <c r="F10" s="266" t="e">
        <f>TRUNC((AVERAGE('Ratio Detail'!$C$8))/'Ratio Detail'!I18,1)</f>
        <v>#DIV/0!</v>
      </c>
      <c r="G10" s="266"/>
      <c r="H10" s="266" t="e">
        <f>TRUNC((AVERAGE('Ratio Detail'!$C$7))/'Ratio Detail'!I17,1)</f>
        <v>#DIV/0!</v>
      </c>
      <c r="I10" s="266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</row>
    <row r="11" spans="1:40" ht="27" customHeight="1" x14ac:dyDescent="0.5">
      <c r="A11" s="157"/>
      <c r="B11" s="267" t="s">
        <v>80</v>
      </c>
      <c r="C11" s="268"/>
      <c r="D11" s="266" t="e">
        <f>TRUNC((AVERAGE('Ratio Detail'!$C$6))/'Ratio Detail'!I21,1)</f>
        <v>#DIV/0!</v>
      </c>
      <c r="E11" s="266"/>
      <c r="F11" s="266" t="e">
        <f>TRUNC((AVERAGE('Ratio Detail'!$C$8))/'Ratio Detail'!I23,1)</f>
        <v>#DIV/0!</v>
      </c>
      <c r="G11" s="266"/>
      <c r="H11" s="266" t="e">
        <f>TRUNC((AVERAGE('Ratio Detail'!$C$7))/'Ratio Detail'!I22,1)</f>
        <v>#DIV/0!</v>
      </c>
      <c r="I11" s="266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9"/>
    </row>
    <row r="12" spans="1:40" ht="27" customHeight="1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9"/>
    </row>
    <row r="13" spans="1:40" ht="27" customHeight="1" x14ac:dyDescent="0.6">
      <c r="A13" s="157"/>
      <c r="B13" s="269"/>
      <c r="C13" s="269"/>
      <c r="D13" s="269"/>
      <c r="E13" s="269"/>
      <c r="F13" s="269"/>
      <c r="G13" s="269"/>
      <c r="H13" s="269"/>
      <c r="I13" s="158"/>
      <c r="J13" s="158"/>
      <c r="K13" s="158"/>
      <c r="L13" s="158"/>
      <c r="M13" s="158"/>
      <c r="N13" s="208" t="s">
        <v>148</v>
      </c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9"/>
    </row>
    <row r="14" spans="1:40" ht="27" customHeight="1" thickBot="1" x14ac:dyDescent="0.3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9"/>
    </row>
    <row r="15" spans="1:40" ht="27" customHeight="1" thickBot="1" x14ac:dyDescent="0.55000000000000004">
      <c r="A15" s="157"/>
      <c r="B15" s="199" t="s">
        <v>15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1"/>
    </row>
    <row r="16" spans="1:40" ht="27" customHeight="1" thickBot="1" x14ac:dyDescent="0.55000000000000004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5">
      <c r="A17" s="28">
        <v>2</v>
      </c>
      <c r="B17" s="37">
        <f>'Pattern Design'!D29/'Pattern Design'!D30</f>
        <v>1.303030303030303</v>
      </c>
      <c r="C17" s="38">
        <f>'Pattern Design'!E29/'Pattern Design'!E30</f>
        <v>1.3142857142857143</v>
      </c>
      <c r="D17" s="38">
        <f>'Pattern Design'!F29/'Pattern Design'!F30</f>
        <v>1.3243243243243243</v>
      </c>
      <c r="E17" s="38">
        <f>'Pattern Design'!G29/'Pattern Design'!G30</f>
        <v>1.3333333333333333</v>
      </c>
      <c r="F17" s="38">
        <f>'Pattern Design'!H29/'Pattern Design'!H30</f>
        <v>1.3414634146341464</v>
      </c>
      <c r="G17" s="38">
        <f>'Pattern Design'!I29/'Pattern Design'!I30</f>
        <v>1.3488372093023255</v>
      </c>
      <c r="H17" s="38">
        <f>'Pattern Design'!J29/'Pattern Design'!J30</f>
        <v>1.3555555555555556</v>
      </c>
      <c r="I17" s="38">
        <f>'Pattern Design'!K29/'Pattern Design'!K30</f>
        <v>1.3617021276595744</v>
      </c>
      <c r="J17" s="38">
        <f>'Pattern Design'!L29/'Pattern Design'!L30</f>
        <v>1.3673469387755102</v>
      </c>
      <c r="K17" s="38">
        <f>'Pattern Design'!M29/'Pattern Design'!M30</f>
        <v>1.3725490196078431</v>
      </c>
      <c r="L17" s="38">
        <f>'Pattern Design'!N29/'Pattern Design'!N30</f>
        <v>1.3773584905660377</v>
      </c>
      <c r="M17" s="38">
        <f>'Pattern Design'!O29/'Pattern Design'!O30</f>
        <v>1.3818181818181818</v>
      </c>
      <c r="N17" s="38">
        <f>'Pattern Design'!P29/'Pattern Design'!P30</f>
        <v>1.3859649122807018</v>
      </c>
      <c r="O17" s="38">
        <f>'Pattern Design'!Q29/'Pattern Design'!Q30</f>
        <v>1.3898305084745763</v>
      </c>
      <c r="P17" s="38">
        <f>'Pattern Design'!R29/'Pattern Design'!R30</f>
        <v>1.3934426229508197</v>
      </c>
      <c r="Q17" s="38">
        <f>'Pattern Design'!S29/'Pattern Design'!S30</f>
        <v>1.3968253968253967</v>
      </c>
      <c r="R17" s="38">
        <f>'Pattern Design'!T29/'Pattern Design'!T30</f>
        <v>1.4</v>
      </c>
      <c r="S17" s="38">
        <f>'Pattern Design'!U29/'Pattern Design'!U30</f>
        <v>1.4029850746268657</v>
      </c>
      <c r="T17" s="38">
        <f>'Pattern Design'!V29/'Pattern Design'!V30</f>
        <v>1.4057971014492754</v>
      </c>
      <c r="U17" s="38">
        <f>'Pattern Design'!W29/'Pattern Design'!W30</f>
        <v>1.408450704225352</v>
      </c>
      <c r="V17" s="38">
        <f>'Pattern Design'!X29/'Pattern Design'!X30</f>
        <v>1.4057971014492754</v>
      </c>
      <c r="W17" s="38">
        <f>'Pattern Design'!Y29/'Pattern Design'!Y30</f>
        <v>1.4029850746268657</v>
      </c>
      <c r="X17" s="38">
        <f>'Pattern Design'!Z29/'Pattern Design'!Z30</f>
        <v>1.4</v>
      </c>
      <c r="Y17" s="38">
        <f>'Pattern Design'!AA29/'Pattern Design'!AA30</f>
        <v>1.3968253968253967</v>
      </c>
      <c r="Z17" s="38">
        <f>'Pattern Design'!AB29/'Pattern Design'!AB30</f>
        <v>1.3934426229508197</v>
      </c>
      <c r="AA17" s="38">
        <f>'Pattern Design'!AC29/'Pattern Design'!AC30</f>
        <v>1.3898305084745763</v>
      </c>
      <c r="AB17" s="38">
        <f>'Pattern Design'!AD29/'Pattern Design'!AD30</f>
        <v>1.3859649122807018</v>
      </c>
      <c r="AC17" s="38">
        <f>'Pattern Design'!AE29/'Pattern Design'!AE30</f>
        <v>1.3818181818181818</v>
      </c>
      <c r="AD17" s="38">
        <f>'Pattern Design'!AF29/'Pattern Design'!AF30</f>
        <v>1.3773584905660377</v>
      </c>
      <c r="AE17" s="38">
        <f>'Pattern Design'!AG29/'Pattern Design'!AG30</f>
        <v>1.3725490196078431</v>
      </c>
      <c r="AF17" s="38">
        <f>'Pattern Design'!AH29/'Pattern Design'!AH30</f>
        <v>1.3673469387755102</v>
      </c>
      <c r="AG17" s="38">
        <f>'Pattern Design'!AI29/'Pattern Design'!AI30</f>
        <v>1.3617021276595744</v>
      </c>
      <c r="AH17" s="38">
        <f>'Pattern Design'!AJ29/'Pattern Design'!AJ30</f>
        <v>1.3555555555555556</v>
      </c>
      <c r="AI17" s="38">
        <f>'Pattern Design'!AK29/'Pattern Design'!AK30</f>
        <v>1.3488372093023255</v>
      </c>
      <c r="AJ17" s="38">
        <f>'Pattern Design'!AL29/'Pattern Design'!AL30</f>
        <v>1.3414634146341464</v>
      </c>
      <c r="AK17" s="38">
        <f>'Pattern Design'!AM29/'Pattern Design'!AM30</f>
        <v>1.3333333333333333</v>
      </c>
      <c r="AL17" s="38">
        <f>'Pattern Design'!AN29/'Pattern Design'!AN30</f>
        <v>1.3243243243243243</v>
      </c>
      <c r="AM17" s="38">
        <f>'Pattern Design'!AO29/'Pattern Design'!AO30</f>
        <v>1.3142857142857143</v>
      </c>
      <c r="AN17" s="39">
        <f>'Pattern Design'!AP29/'Pattern Design'!AP30</f>
        <v>1.303030303030303</v>
      </c>
    </row>
    <row r="18" spans="1:40" ht="27" customHeight="1" x14ac:dyDescent="0.5">
      <c r="A18" s="29">
        <v>3</v>
      </c>
      <c r="B18" s="40">
        <f>'Pattern Design'!D29/'Pattern Design'!D31</f>
        <v>2.15</v>
      </c>
      <c r="C18" s="41">
        <f>'Pattern Design'!E29/'Pattern Design'!E31</f>
        <v>2.1904761904761907</v>
      </c>
      <c r="D18" s="41">
        <f>'Pattern Design'!F29/'Pattern Design'!F31</f>
        <v>2.2272727272727271</v>
      </c>
      <c r="E18" s="41">
        <f>'Pattern Design'!G29/'Pattern Design'!G31</f>
        <v>2.2608695652173911</v>
      </c>
      <c r="F18" s="41">
        <f>'Pattern Design'!H29/'Pattern Design'!H31</f>
        <v>2.2916666666666665</v>
      </c>
      <c r="G18" s="41">
        <f>'Pattern Design'!I29/'Pattern Design'!I31</f>
        <v>2.3199999999999998</v>
      </c>
      <c r="H18" s="41">
        <f>'Pattern Design'!J29/'Pattern Design'!J31</f>
        <v>2.3461538461538463</v>
      </c>
      <c r="I18" s="41">
        <f>'Pattern Design'!K29/'Pattern Design'!K31</f>
        <v>2.3703703703703702</v>
      </c>
      <c r="J18" s="41">
        <f>'Pattern Design'!L29/'Pattern Design'!L31</f>
        <v>2.3928571428571428</v>
      </c>
      <c r="K18" s="41">
        <f>'Pattern Design'!M29/'Pattern Design'!M31</f>
        <v>2.4137931034482758</v>
      </c>
      <c r="L18" s="41">
        <f>'Pattern Design'!N29/'Pattern Design'!N31</f>
        <v>2.4333333333333331</v>
      </c>
      <c r="M18" s="41">
        <f>'Pattern Design'!O29/'Pattern Design'!O31</f>
        <v>2.4516129032258065</v>
      </c>
      <c r="N18" s="41">
        <f>'Pattern Design'!P29/'Pattern Design'!P31</f>
        <v>2.46875</v>
      </c>
      <c r="O18" s="41">
        <f>'Pattern Design'!Q29/'Pattern Design'!Q31</f>
        <v>2.4848484848484849</v>
      </c>
      <c r="P18" s="41">
        <f>'Pattern Design'!R29/'Pattern Design'!R31</f>
        <v>2.5</v>
      </c>
      <c r="Q18" s="41">
        <f>'Pattern Design'!S29/'Pattern Design'!S31</f>
        <v>2.5142857142857142</v>
      </c>
      <c r="R18" s="41">
        <f>'Pattern Design'!T29/'Pattern Design'!T31</f>
        <v>2.5277777777777777</v>
      </c>
      <c r="S18" s="41">
        <f>'Pattern Design'!U29/'Pattern Design'!U31</f>
        <v>2.5405405405405403</v>
      </c>
      <c r="T18" s="41">
        <f>'Pattern Design'!V29/'Pattern Design'!V31</f>
        <v>2.5526315789473686</v>
      </c>
      <c r="U18" s="41">
        <f>'Pattern Design'!W29/'Pattern Design'!W31</f>
        <v>2.5641025641025643</v>
      </c>
      <c r="V18" s="41">
        <f>'Pattern Design'!X29/'Pattern Design'!X31</f>
        <v>2.5526315789473686</v>
      </c>
      <c r="W18" s="41">
        <f>'Pattern Design'!Y29/'Pattern Design'!Y31</f>
        <v>2.5405405405405403</v>
      </c>
      <c r="X18" s="41">
        <f>'Pattern Design'!Z29/'Pattern Design'!Z31</f>
        <v>2.5277777777777777</v>
      </c>
      <c r="Y18" s="41">
        <f>'Pattern Design'!AA29/'Pattern Design'!AA31</f>
        <v>2.5142857142857142</v>
      </c>
      <c r="Z18" s="41">
        <f>'Pattern Design'!AB29/'Pattern Design'!AB31</f>
        <v>2.5</v>
      </c>
      <c r="AA18" s="41">
        <f>'Pattern Design'!AC29/'Pattern Design'!AC31</f>
        <v>2.4848484848484849</v>
      </c>
      <c r="AB18" s="41">
        <f>'Pattern Design'!AD29/'Pattern Design'!AD31</f>
        <v>2.46875</v>
      </c>
      <c r="AC18" s="41">
        <f>'Pattern Design'!AE29/'Pattern Design'!AE31</f>
        <v>2.4516129032258065</v>
      </c>
      <c r="AD18" s="41">
        <f>'Pattern Design'!AF29/'Pattern Design'!AF31</f>
        <v>2.4333333333333331</v>
      </c>
      <c r="AE18" s="41">
        <f>'Pattern Design'!AG29/'Pattern Design'!AG31</f>
        <v>2.4137931034482758</v>
      </c>
      <c r="AF18" s="41">
        <f>'Pattern Design'!AH29/'Pattern Design'!AH31</f>
        <v>2.3928571428571428</v>
      </c>
      <c r="AG18" s="41">
        <f>'Pattern Design'!AI29/'Pattern Design'!AI31</f>
        <v>2.3703703703703702</v>
      </c>
      <c r="AH18" s="41">
        <f>'Pattern Design'!AJ29/'Pattern Design'!AJ31</f>
        <v>2.3461538461538463</v>
      </c>
      <c r="AI18" s="41">
        <f>'Pattern Design'!AK29/'Pattern Design'!AK31</f>
        <v>2.3199999999999998</v>
      </c>
      <c r="AJ18" s="41">
        <f>'Pattern Design'!AL29/'Pattern Design'!AL31</f>
        <v>2.2916666666666665</v>
      </c>
      <c r="AK18" s="41">
        <f>'Pattern Design'!AM29/'Pattern Design'!AM31</f>
        <v>2.2608695652173911</v>
      </c>
      <c r="AL18" s="41">
        <f>'Pattern Design'!AN29/'Pattern Design'!AN31</f>
        <v>2.2272727272727271</v>
      </c>
      <c r="AM18" s="41">
        <f>'Pattern Design'!AO29/'Pattern Design'!AO31</f>
        <v>2.1904761904761907</v>
      </c>
      <c r="AN18" s="42">
        <f>'Pattern Design'!AP29/'Pattern Design'!AP31</f>
        <v>2.15</v>
      </c>
    </row>
    <row r="19" spans="1:40" ht="27" customHeight="1" x14ac:dyDescent="0.5">
      <c r="A19" s="29">
        <v>4</v>
      </c>
      <c r="B19" s="40">
        <f>'Pattern Design'!D29/'Pattern Design'!D32</f>
        <v>4.3</v>
      </c>
      <c r="C19" s="41">
        <f>'Pattern Design'!E29/'Pattern Design'!E32</f>
        <v>4.5999999999999996</v>
      </c>
      <c r="D19" s="41">
        <f>'Pattern Design'!F29/'Pattern Design'!F32</f>
        <v>4.4545454545454541</v>
      </c>
      <c r="E19" s="41">
        <f>'Pattern Design'!G29/'Pattern Design'!G32</f>
        <v>4.7272727272727275</v>
      </c>
      <c r="F19" s="41">
        <f>'Pattern Design'!H29/'Pattern Design'!H32</f>
        <v>4.583333333333333</v>
      </c>
      <c r="G19" s="41">
        <f>'Pattern Design'!I29/'Pattern Design'!I32</f>
        <v>4.833333333333333</v>
      </c>
      <c r="H19" s="41">
        <f>'Pattern Design'!J29/'Pattern Design'!J32</f>
        <v>4.6923076923076925</v>
      </c>
      <c r="I19" s="41">
        <f>'Pattern Design'!K29/'Pattern Design'!K32</f>
        <v>4.9230769230769234</v>
      </c>
      <c r="J19" s="41">
        <f>'Pattern Design'!L29/'Pattern Design'!L32</f>
        <v>4.7857142857142856</v>
      </c>
      <c r="K19" s="41">
        <f>'Pattern Design'!M29/'Pattern Design'!M32</f>
        <v>5</v>
      </c>
      <c r="L19" s="41">
        <f>'Pattern Design'!N29/'Pattern Design'!N32</f>
        <v>4.8666666666666663</v>
      </c>
      <c r="M19" s="41">
        <f>'Pattern Design'!O29/'Pattern Design'!O32</f>
        <v>5.0666666666666664</v>
      </c>
      <c r="N19" s="41">
        <f>'Pattern Design'!P29/'Pattern Design'!P32</f>
        <v>4.9375</v>
      </c>
      <c r="O19" s="41">
        <f>'Pattern Design'!Q29/'Pattern Design'!Q32</f>
        <v>5.125</v>
      </c>
      <c r="P19" s="41">
        <f>'Pattern Design'!R29/'Pattern Design'!R32</f>
        <v>5</v>
      </c>
      <c r="Q19" s="41">
        <f>'Pattern Design'!S29/'Pattern Design'!S32</f>
        <v>5.1764705882352944</v>
      </c>
      <c r="R19" s="41">
        <f>'Pattern Design'!T29/'Pattern Design'!T32</f>
        <v>5.0555555555555554</v>
      </c>
      <c r="S19" s="41">
        <f>'Pattern Design'!U29/'Pattern Design'!U32</f>
        <v>5.2222222222222223</v>
      </c>
      <c r="T19" s="41">
        <f>'Pattern Design'!V29/'Pattern Design'!V32</f>
        <v>5.1052631578947372</v>
      </c>
      <c r="U19" s="41">
        <f>'Pattern Design'!W29/'Pattern Design'!W32</f>
        <v>5.2631578947368425</v>
      </c>
      <c r="V19" s="41">
        <f>'Pattern Design'!X29/'Pattern Design'!X32</f>
        <v>5.1052631578947372</v>
      </c>
      <c r="W19" s="41">
        <f>'Pattern Design'!Y29/'Pattern Design'!Y32</f>
        <v>5.2222222222222223</v>
      </c>
      <c r="X19" s="41">
        <f>'Pattern Design'!Z29/'Pattern Design'!Z32</f>
        <v>5.0555555555555554</v>
      </c>
      <c r="Y19" s="41">
        <f>'Pattern Design'!AA29/'Pattern Design'!AA32</f>
        <v>5.1764705882352944</v>
      </c>
      <c r="Z19" s="41">
        <f>'Pattern Design'!AB29/'Pattern Design'!AB32</f>
        <v>5</v>
      </c>
      <c r="AA19" s="41">
        <f>'Pattern Design'!AC29/'Pattern Design'!AC32</f>
        <v>5.125</v>
      </c>
      <c r="AB19" s="41">
        <f>'Pattern Design'!AD29/'Pattern Design'!AD32</f>
        <v>4.9375</v>
      </c>
      <c r="AC19" s="41">
        <f>'Pattern Design'!AE29/'Pattern Design'!AE32</f>
        <v>5.0666666666666664</v>
      </c>
      <c r="AD19" s="41">
        <f>'Pattern Design'!AF29/'Pattern Design'!AF32</f>
        <v>4.8666666666666663</v>
      </c>
      <c r="AE19" s="41">
        <f>'Pattern Design'!AG29/'Pattern Design'!AG32</f>
        <v>5</v>
      </c>
      <c r="AF19" s="41">
        <f>'Pattern Design'!AH29/'Pattern Design'!AH32</f>
        <v>4.7857142857142856</v>
      </c>
      <c r="AG19" s="41">
        <f>'Pattern Design'!AI29/'Pattern Design'!AI32</f>
        <v>4.9230769230769234</v>
      </c>
      <c r="AH19" s="41">
        <f>'Pattern Design'!AJ29/'Pattern Design'!AJ32</f>
        <v>4.6923076923076925</v>
      </c>
      <c r="AI19" s="41">
        <f>'Pattern Design'!AK29/'Pattern Design'!AK32</f>
        <v>4.833333333333333</v>
      </c>
      <c r="AJ19" s="41">
        <f>'Pattern Design'!AL29/'Pattern Design'!AL32</f>
        <v>4.583333333333333</v>
      </c>
      <c r="AK19" s="41">
        <f>'Pattern Design'!AM29/'Pattern Design'!AM32</f>
        <v>4.7272727272727275</v>
      </c>
      <c r="AL19" s="41">
        <f>'Pattern Design'!AN29/'Pattern Design'!AN32</f>
        <v>4.4545454545454541</v>
      </c>
      <c r="AM19" s="41">
        <f>'Pattern Design'!AO29/'Pattern Design'!AO32</f>
        <v>4.5999999999999996</v>
      </c>
      <c r="AN19" s="42">
        <f>'Pattern Design'!AP29/'Pattern Design'!AP32</f>
        <v>4.3</v>
      </c>
    </row>
    <row r="20" spans="1:40" ht="27" customHeight="1" x14ac:dyDescent="0.5">
      <c r="A20" s="29">
        <v>5</v>
      </c>
      <c r="B20" s="40">
        <f>'Pattern Design'!D29/'Pattern Design'!D33</f>
        <v>43</v>
      </c>
      <c r="C20" s="41">
        <f>'Pattern Design'!E29/'Pattern Design'!E33</f>
        <v>46</v>
      </c>
      <c r="D20" s="41">
        <f>'Pattern Design'!F29/'Pattern Design'!F33</f>
        <v>49</v>
      </c>
      <c r="E20" s="41">
        <f>'Pattern Design'!G29/'Pattern Design'!G33</f>
        <v>52</v>
      </c>
      <c r="F20" s="41">
        <f>'Pattern Design'!H29/'Pattern Design'!H33</f>
        <v>55</v>
      </c>
      <c r="G20" s="41">
        <f>'Pattern Design'!I29/'Pattern Design'!I33</f>
        <v>58</v>
      </c>
      <c r="H20" s="41">
        <f>'Pattern Design'!J29/'Pattern Design'!J33</f>
        <v>61</v>
      </c>
      <c r="I20" s="41">
        <f>'Pattern Design'!K29/'Pattern Design'!K33</f>
        <v>64</v>
      </c>
      <c r="J20" s="41">
        <f>'Pattern Design'!L29/'Pattern Design'!L33</f>
        <v>67</v>
      </c>
      <c r="K20" s="41">
        <f>'Pattern Design'!M29/'Pattern Design'!M33</f>
        <v>70</v>
      </c>
      <c r="L20" s="41">
        <f>'Pattern Design'!N29/'Pattern Design'!N33</f>
        <v>73</v>
      </c>
      <c r="M20" s="41">
        <f>'Pattern Design'!O29/'Pattern Design'!O33</f>
        <v>76</v>
      </c>
      <c r="N20" s="41">
        <f>'Pattern Design'!P29/'Pattern Design'!P33</f>
        <v>79</v>
      </c>
      <c r="O20" s="41">
        <f>'Pattern Design'!Q29/'Pattern Design'!Q33</f>
        <v>82</v>
      </c>
      <c r="P20" s="41">
        <f>'Pattern Design'!R29/'Pattern Design'!R33</f>
        <v>85</v>
      </c>
      <c r="Q20" s="41">
        <f>'Pattern Design'!S29/'Pattern Design'!S33</f>
        <v>88</v>
      </c>
      <c r="R20" s="41">
        <f>'Pattern Design'!T29/'Pattern Design'!T33</f>
        <v>91</v>
      </c>
      <c r="S20" s="41">
        <f>'Pattern Design'!U29/'Pattern Design'!U33</f>
        <v>94</v>
      </c>
      <c r="T20" s="41">
        <f>'Pattern Design'!V29/'Pattern Design'!V33</f>
        <v>97</v>
      </c>
      <c r="U20" s="41">
        <f>'Pattern Design'!W29/'Pattern Design'!W33</f>
        <v>100</v>
      </c>
      <c r="V20" s="41">
        <f>'Pattern Design'!X29/'Pattern Design'!X33</f>
        <v>97</v>
      </c>
      <c r="W20" s="41">
        <f>'Pattern Design'!Y29/'Pattern Design'!Y33</f>
        <v>94</v>
      </c>
      <c r="X20" s="41">
        <f>'Pattern Design'!Z29/'Pattern Design'!Z33</f>
        <v>91</v>
      </c>
      <c r="Y20" s="41">
        <f>'Pattern Design'!AA29/'Pattern Design'!AA33</f>
        <v>88</v>
      </c>
      <c r="Z20" s="41">
        <f>'Pattern Design'!AB29/'Pattern Design'!AB33</f>
        <v>85</v>
      </c>
      <c r="AA20" s="41">
        <f>'Pattern Design'!AC29/'Pattern Design'!AC33</f>
        <v>82</v>
      </c>
      <c r="AB20" s="41">
        <f>'Pattern Design'!AD29/'Pattern Design'!AD33</f>
        <v>79</v>
      </c>
      <c r="AC20" s="41">
        <f>'Pattern Design'!AE29/'Pattern Design'!AE33</f>
        <v>76</v>
      </c>
      <c r="AD20" s="41">
        <f>'Pattern Design'!AF29/'Pattern Design'!AF33</f>
        <v>73</v>
      </c>
      <c r="AE20" s="41">
        <f>'Pattern Design'!AG29/'Pattern Design'!AG33</f>
        <v>70</v>
      </c>
      <c r="AF20" s="41">
        <f>'Pattern Design'!AH29/'Pattern Design'!AH33</f>
        <v>67</v>
      </c>
      <c r="AG20" s="41">
        <f>'Pattern Design'!AI29/'Pattern Design'!AI33</f>
        <v>64</v>
      </c>
      <c r="AH20" s="41">
        <f>'Pattern Design'!AJ29/'Pattern Design'!AJ33</f>
        <v>61</v>
      </c>
      <c r="AI20" s="41">
        <f>'Pattern Design'!AK29/'Pattern Design'!AK33</f>
        <v>58</v>
      </c>
      <c r="AJ20" s="41">
        <f>'Pattern Design'!AL29/'Pattern Design'!AL33</f>
        <v>55</v>
      </c>
      <c r="AK20" s="41">
        <f>'Pattern Design'!AM29/'Pattern Design'!AM33</f>
        <v>52</v>
      </c>
      <c r="AL20" s="41">
        <f>'Pattern Design'!AN29/'Pattern Design'!AN33</f>
        <v>49</v>
      </c>
      <c r="AM20" s="41">
        <f>'Pattern Design'!AO29/'Pattern Design'!AO33</f>
        <v>46</v>
      </c>
      <c r="AN20" s="42">
        <f>'Pattern Design'!AP29/'Pattern Design'!AP33</f>
        <v>43</v>
      </c>
    </row>
    <row r="21" spans="1:40" ht="27" customHeight="1" x14ac:dyDescent="0.5">
      <c r="A21" s="29">
        <v>6</v>
      </c>
      <c r="B21" s="40" t="e">
        <f>'Pattern Design'!D29/'Pattern Design'!D34</f>
        <v>#DIV/0!</v>
      </c>
      <c r="C21" s="43" t="e">
        <f>'Pattern Design'!E29/'Pattern Design'!E34</f>
        <v>#DIV/0!</v>
      </c>
      <c r="D21" s="43" t="e">
        <f>'Pattern Design'!F29/'Pattern Design'!F34</f>
        <v>#DIV/0!</v>
      </c>
      <c r="E21" s="43" t="e">
        <f>'Pattern Design'!G29/'Pattern Design'!G34</f>
        <v>#DIV/0!</v>
      </c>
      <c r="F21" s="43" t="e">
        <f>'Pattern Design'!H29/'Pattern Design'!H34</f>
        <v>#DIV/0!</v>
      </c>
      <c r="G21" s="43" t="e">
        <f>'Pattern Design'!I29/'Pattern Design'!I34</f>
        <v>#DIV/0!</v>
      </c>
      <c r="H21" s="43" t="e">
        <f>'Pattern Design'!J29/'Pattern Design'!J34</f>
        <v>#DIV/0!</v>
      </c>
      <c r="I21" s="43" t="e">
        <f>'Pattern Design'!K29/'Pattern Design'!K34</f>
        <v>#DIV/0!</v>
      </c>
      <c r="J21" s="43" t="e">
        <f>'Pattern Design'!L29/'Pattern Design'!L34</f>
        <v>#DIV/0!</v>
      </c>
      <c r="K21" s="43" t="e">
        <f>'Pattern Design'!M29/'Pattern Design'!M34</f>
        <v>#DIV/0!</v>
      </c>
      <c r="L21" s="43" t="e">
        <f>'Pattern Design'!N29/'Pattern Design'!N34</f>
        <v>#DIV/0!</v>
      </c>
      <c r="M21" s="43" t="e">
        <f>'Pattern Design'!O29/'Pattern Design'!O34</f>
        <v>#DIV/0!</v>
      </c>
      <c r="N21" s="43" t="e">
        <f>'Pattern Design'!P29/'Pattern Design'!P34</f>
        <v>#DIV/0!</v>
      </c>
      <c r="O21" s="43" t="e">
        <f>'Pattern Design'!Q29/'Pattern Design'!Q34</f>
        <v>#DIV/0!</v>
      </c>
      <c r="P21" s="43" t="e">
        <f>'Pattern Design'!R29/'Pattern Design'!R34</f>
        <v>#DIV/0!</v>
      </c>
      <c r="Q21" s="43" t="e">
        <f>'Pattern Design'!S29/'Pattern Design'!S34</f>
        <v>#DIV/0!</v>
      </c>
      <c r="R21" s="43" t="e">
        <f>'Pattern Design'!T29/'Pattern Design'!T34</f>
        <v>#DIV/0!</v>
      </c>
      <c r="S21" s="43" t="e">
        <f>'Pattern Design'!U29/'Pattern Design'!U34</f>
        <v>#DIV/0!</v>
      </c>
      <c r="T21" s="43" t="e">
        <f>'Pattern Design'!V29/'Pattern Design'!V34</f>
        <v>#DIV/0!</v>
      </c>
      <c r="U21" s="43" t="e">
        <f>'Pattern Design'!W29/'Pattern Design'!W34</f>
        <v>#DIV/0!</v>
      </c>
      <c r="V21" s="43" t="e">
        <f>'Pattern Design'!X29/'Pattern Design'!X34</f>
        <v>#DIV/0!</v>
      </c>
      <c r="W21" s="43" t="e">
        <f>'Pattern Design'!Y29/'Pattern Design'!Y34</f>
        <v>#DIV/0!</v>
      </c>
      <c r="X21" s="43" t="e">
        <f>'Pattern Design'!Z29/'Pattern Design'!Z34</f>
        <v>#DIV/0!</v>
      </c>
      <c r="Y21" s="43" t="e">
        <f>'Pattern Design'!AA29/'Pattern Design'!AA34</f>
        <v>#DIV/0!</v>
      </c>
      <c r="Z21" s="43" t="e">
        <f>'Pattern Design'!AB29/'Pattern Design'!AB34</f>
        <v>#DIV/0!</v>
      </c>
      <c r="AA21" s="43" t="e">
        <f>'Pattern Design'!AC29/'Pattern Design'!AC34</f>
        <v>#DIV/0!</v>
      </c>
      <c r="AB21" s="43" t="e">
        <f>'Pattern Design'!AD29/'Pattern Design'!AD34</f>
        <v>#DIV/0!</v>
      </c>
      <c r="AC21" s="43" t="e">
        <f>'Pattern Design'!AE29/'Pattern Design'!AE34</f>
        <v>#DIV/0!</v>
      </c>
      <c r="AD21" s="43" t="e">
        <f>'Pattern Design'!AF29/'Pattern Design'!AF34</f>
        <v>#DIV/0!</v>
      </c>
      <c r="AE21" s="43" t="e">
        <f>'Pattern Design'!AG29/'Pattern Design'!AG34</f>
        <v>#DIV/0!</v>
      </c>
      <c r="AF21" s="43" t="e">
        <f>'Pattern Design'!AH29/'Pattern Design'!AH34</f>
        <v>#DIV/0!</v>
      </c>
      <c r="AG21" s="43" t="e">
        <f>'Pattern Design'!AI29/'Pattern Design'!AI34</f>
        <v>#DIV/0!</v>
      </c>
      <c r="AH21" s="43" t="e">
        <f>'Pattern Design'!AJ29/'Pattern Design'!AJ34</f>
        <v>#DIV/0!</v>
      </c>
      <c r="AI21" s="43" t="e">
        <f>'Pattern Design'!AK29/'Pattern Design'!AK34</f>
        <v>#DIV/0!</v>
      </c>
      <c r="AJ21" s="43" t="e">
        <f>'Pattern Design'!AL29/'Pattern Design'!AL34</f>
        <v>#DIV/0!</v>
      </c>
      <c r="AK21" s="43" t="e">
        <f>'Pattern Design'!AM29/'Pattern Design'!AM34</f>
        <v>#DIV/0!</v>
      </c>
      <c r="AL21" s="43" t="e">
        <f>'Pattern Design'!AN29/'Pattern Design'!AN34</f>
        <v>#DIV/0!</v>
      </c>
      <c r="AM21" s="43" t="e">
        <f>'Pattern Design'!AO29/'Pattern Design'!AO34</f>
        <v>#DIV/0!</v>
      </c>
      <c r="AN21" s="44" t="e">
        <f>'Pattern Design'!AP29/'Pattern Design'!AP34</f>
        <v>#DIV/0!</v>
      </c>
    </row>
    <row r="22" spans="1:40" ht="27" customHeight="1" x14ac:dyDescent="0.5">
      <c r="A22" s="29">
        <v>7</v>
      </c>
      <c r="B22" s="40" t="e">
        <f>'Pattern Design'!D29/'Pattern Design'!D35</f>
        <v>#DIV/0!</v>
      </c>
      <c r="C22" s="43" t="e">
        <f>'Pattern Design'!E29/'Pattern Design'!E35</f>
        <v>#DIV/0!</v>
      </c>
      <c r="D22" s="43" t="e">
        <f>'Pattern Design'!F29/'Pattern Design'!F35</f>
        <v>#DIV/0!</v>
      </c>
      <c r="E22" s="43" t="e">
        <f>'Pattern Design'!G29/'Pattern Design'!G35</f>
        <v>#DIV/0!</v>
      </c>
      <c r="F22" s="43" t="e">
        <f>'Pattern Design'!H29/'Pattern Design'!H35</f>
        <v>#DIV/0!</v>
      </c>
      <c r="G22" s="43" t="e">
        <f>'Pattern Design'!I29/'Pattern Design'!I35</f>
        <v>#DIV/0!</v>
      </c>
      <c r="H22" s="43" t="e">
        <f>'Pattern Design'!J29/'Pattern Design'!J35</f>
        <v>#DIV/0!</v>
      </c>
      <c r="I22" s="43" t="e">
        <f>'Pattern Design'!K29/'Pattern Design'!K35</f>
        <v>#DIV/0!</v>
      </c>
      <c r="J22" s="43" t="e">
        <f>'Pattern Design'!L29/'Pattern Design'!L35</f>
        <v>#DIV/0!</v>
      </c>
      <c r="K22" s="43" t="e">
        <f>'Pattern Design'!M29/'Pattern Design'!M35</f>
        <v>#DIV/0!</v>
      </c>
      <c r="L22" s="43" t="e">
        <f>'Pattern Design'!N29/'Pattern Design'!N35</f>
        <v>#DIV/0!</v>
      </c>
      <c r="M22" s="43" t="e">
        <f>'Pattern Design'!O29/'Pattern Design'!O35</f>
        <v>#DIV/0!</v>
      </c>
      <c r="N22" s="43" t="e">
        <f>'Pattern Design'!P29/'Pattern Design'!P35</f>
        <v>#DIV/0!</v>
      </c>
      <c r="O22" s="43" t="e">
        <f>'Pattern Design'!Q29/'Pattern Design'!Q35</f>
        <v>#DIV/0!</v>
      </c>
      <c r="P22" s="43" t="e">
        <f>'Pattern Design'!R29/'Pattern Design'!R35</f>
        <v>#DIV/0!</v>
      </c>
      <c r="Q22" s="43" t="e">
        <f>'Pattern Design'!S29/'Pattern Design'!S35</f>
        <v>#DIV/0!</v>
      </c>
      <c r="R22" s="43" t="e">
        <f>'Pattern Design'!T29/'Pattern Design'!T35</f>
        <v>#DIV/0!</v>
      </c>
      <c r="S22" s="43" t="e">
        <f>'Pattern Design'!U29/'Pattern Design'!U35</f>
        <v>#DIV/0!</v>
      </c>
      <c r="T22" s="43" t="e">
        <f>'Pattern Design'!V29/'Pattern Design'!V35</f>
        <v>#DIV/0!</v>
      </c>
      <c r="U22" s="43" t="e">
        <f>'Pattern Design'!W29/'Pattern Design'!W35</f>
        <v>#DIV/0!</v>
      </c>
      <c r="V22" s="43" t="e">
        <f>'Pattern Design'!X29/'Pattern Design'!X35</f>
        <v>#DIV/0!</v>
      </c>
      <c r="W22" s="43" t="e">
        <f>'Pattern Design'!Y29/'Pattern Design'!Y35</f>
        <v>#DIV/0!</v>
      </c>
      <c r="X22" s="43" t="e">
        <f>'Pattern Design'!Z29/'Pattern Design'!Z35</f>
        <v>#DIV/0!</v>
      </c>
      <c r="Y22" s="43" t="e">
        <f>'Pattern Design'!AA29/'Pattern Design'!AA35</f>
        <v>#DIV/0!</v>
      </c>
      <c r="Z22" s="43" t="e">
        <f>'Pattern Design'!AB29/'Pattern Design'!AB35</f>
        <v>#DIV/0!</v>
      </c>
      <c r="AA22" s="43" t="e">
        <f>'Pattern Design'!AC29/'Pattern Design'!AC35</f>
        <v>#DIV/0!</v>
      </c>
      <c r="AB22" s="43" t="e">
        <f>'Pattern Design'!AD29/'Pattern Design'!AD35</f>
        <v>#DIV/0!</v>
      </c>
      <c r="AC22" s="43" t="e">
        <f>'Pattern Design'!AE29/'Pattern Design'!AE35</f>
        <v>#DIV/0!</v>
      </c>
      <c r="AD22" s="43" t="e">
        <f>'Pattern Design'!AF29/'Pattern Design'!AF35</f>
        <v>#DIV/0!</v>
      </c>
      <c r="AE22" s="43" t="e">
        <f>'Pattern Design'!AG29/'Pattern Design'!AG35</f>
        <v>#DIV/0!</v>
      </c>
      <c r="AF22" s="43" t="e">
        <f>'Pattern Design'!AH29/'Pattern Design'!AH35</f>
        <v>#DIV/0!</v>
      </c>
      <c r="AG22" s="43" t="e">
        <f>'Pattern Design'!AI29/'Pattern Design'!AI35</f>
        <v>#DIV/0!</v>
      </c>
      <c r="AH22" s="43" t="e">
        <f>'Pattern Design'!AJ29/'Pattern Design'!AJ35</f>
        <v>#DIV/0!</v>
      </c>
      <c r="AI22" s="43" t="e">
        <f>'Pattern Design'!AK29/'Pattern Design'!AK35</f>
        <v>#DIV/0!</v>
      </c>
      <c r="AJ22" s="43" t="e">
        <f>'Pattern Design'!AL29/'Pattern Design'!AL35</f>
        <v>#DIV/0!</v>
      </c>
      <c r="AK22" s="43" t="e">
        <f>'Pattern Design'!AM29/'Pattern Design'!AM35</f>
        <v>#DIV/0!</v>
      </c>
      <c r="AL22" s="43" t="e">
        <f>'Pattern Design'!AN29/'Pattern Design'!AN35</f>
        <v>#DIV/0!</v>
      </c>
      <c r="AM22" s="43" t="e">
        <f>'Pattern Design'!AO29/'Pattern Design'!AO35</f>
        <v>#DIV/0!</v>
      </c>
      <c r="AN22" s="44" t="e">
        <f>'Pattern Design'!AP29/'Pattern Design'!AP35</f>
        <v>#DIV/0!</v>
      </c>
    </row>
    <row r="23" spans="1:40" ht="27" customHeight="1" thickBot="1" x14ac:dyDescent="0.55000000000000004">
      <c r="A23" s="30">
        <v>8</v>
      </c>
      <c r="B23" s="45" t="e">
        <f>'Pattern Design'!D29/'Pattern Design'!D36</f>
        <v>#DIV/0!</v>
      </c>
      <c r="C23" s="46" t="e">
        <f>'Pattern Design'!E29/'Pattern Design'!E36</f>
        <v>#DIV/0!</v>
      </c>
      <c r="D23" s="46" t="e">
        <f>'Pattern Design'!F29/'Pattern Design'!F36</f>
        <v>#DIV/0!</v>
      </c>
      <c r="E23" s="46" t="e">
        <f>'Pattern Design'!G29/'Pattern Design'!G36</f>
        <v>#DIV/0!</v>
      </c>
      <c r="F23" s="46" t="e">
        <f>'Pattern Design'!H29/'Pattern Design'!H36</f>
        <v>#DIV/0!</v>
      </c>
      <c r="G23" s="46" t="e">
        <f>'Pattern Design'!I29/'Pattern Design'!I36</f>
        <v>#DIV/0!</v>
      </c>
      <c r="H23" s="46" t="e">
        <f>'Pattern Design'!J29/'Pattern Design'!J36</f>
        <v>#DIV/0!</v>
      </c>
      <c r="I23" s="46" t="e">
        <f>'Pattern Design'!K29/'Pattern Design'!K36</f>
        <v>#DIV/0!</v>
      </c>
      <c r="J23" s="46" t="e">
        <f>'Pattern Design'!L29/'Pattern Design'!L36</f>
        <v>#DIV/0!</v>
      </c>
      <c r="K23" s="46" t="e">
        <f>'Pattern Design'!M29/'Pattern Design'!M36</f>
        <v>#DIV/0!</v>
      </c>
      <c r="L23" s="46" t="e">
        <f>'Pattern Design'!N29/'Pattern Design'!N36</f>
        <v>#DIV/0!</v>
      </c>
      <c r="M23" s="46" t="e">
        <f>'Pattern Design'!O29/'Pattern Design'!O36</f>
        <v>#DIV/0!</v>
      </c>
      <c r="N23" s="46" t="e">
        <f>'Pattern Design'!P29/'Pattern Design'!P36</f>
        <v>#DIV/0!</v>
      </c>
      <c r="O23" s="46" t="e">
        <f>'Pattern Design'!Q29/'Pattern Design'!Q36</f>
        <v>#DIV/0!</v>
      </c>
      <c r="P23" s="46" t="e">
        <f>'Pattern Design'!R29/'Pattern Design'!R36</f>
        <v>#DIV/0!</v>
      </c>
      <c r="Q23" s="46" t="e">
        <f>'Pattern Design'!S29/'Pattern Design'!S36</f>
        <v>#DIV/0!</v>
      </c>
      <c r="R23" s="46" t="e">
        <f>'Pattern Design'!T29/'Pattern Design'!T36</f>
        <v>#DIV/0!</v>
      </c>
      <c r="S23" s="46" t="e">
        <f>'Pattern Design'!U29/'Pattern Design'!U36</f>
        <v>#DIV/0!</v>
      </c>
      <c r="T23" s="46" t="e">
        <f>'Pattern Design'!V29/'Pattern Design'!V36</f>
        <v>#DIV/0!</v>
      </c>
      <c r="U23" s="46" t="e">
        <f>'Pattern Design'!W29/'Pattern Design'!W36</f>
        <v>#DIV/0!</v>
      </c>
      <c r="V23" s="46" t="e">
        <f>'Pattern Design'!X29/'Pattern Design'!X36</f>
        <v>#DIV/0!</v>
      </c>
      <c r="W23" s="46" t="e">
        <f>'Pattern Design'!Y29/'Pattern Design'!Y36</f>
        <v>#DIV/0!</v>
      </c>
      <c r="X23" s="46" t="e">
        <f>'Pattern Design'!Z29/'Pattern Design'!Z36</f>
        <v>#DIV/0!</v>
      </c>
      <c r="Y23" s="46" t="e">
        <f>'Pattern Design'!AA29/'Pattern Design'!AA36</f>
        <v>#DIV/0!</v>
      </c>
      <c r="Z23" s="46" t="e">
        <f>'Pattern Design'!AB29/'Pattern Design'!AB36</f>
        <v>#DIV/0!</v>
      </c>
      <c r="AA23" s="46" t="e">
        <f>'Pattern Design'!AC29/'Pattern Design'!AC36</f>
        <v>#DIV/0!</v>
      </c>
      <c r="AB23" s="46" t="e">
        <f>'Pattern Design'!AD29/'Pattern Design'!AD36</f>
        <v>#DIV/0!</v>
      </c>
      <c r="AC23" s="46" t="e">
        <f>'Pattern Design'!AE29/'Pattern Design'!AE36</f>
        <v>#DIV/0!</v>
      </c>
      <c r="AD23" s="46" t="e">
        <f>'Pattern Design'!AF29/'Pattern Design'!AF36</f>
        <v>#DIV/0!</v>
      </c>
      <c r="AE23" s="46" t="e">
        <f>'Pattern Design'!AG29/'Pattern Design'!AG36</f>
        <v>#DIV/0!</v>
      </c>
      <c r="AF23" s="46" t="e">
        <f>'Pattern Design'!AH29/'Pattern Design'!AH36</f>
        <v>#DIV/0!</v>
      </c>
      <c r="AG23" s="46" t="e">
        <f>'Pattern Design'!AI29/'Pattern Design'!AI36</f>
        <v>#DIV/0!</v>
      </c>
      <c r="AH23" s="46" t="e">
        <f>'Pattern Design'!AJ29/'Pattern Design'!AJ36</f>
        <v>#DIV/0!</v>
      </c>
      <c r="AI23" s="46" t="e">
        <f>'Pattern Design'!AK29/'Pattern Design'!AK36</f>
        <v>#DIV/0!</v>
      </c>
      <c r="AJ23" s="46" t="e">
        <f>'Pattern Design'!AL29/'Pattern Design'!AL36</f>
        <v>#DIV/0!</v>
      </c>
      <c r="AK23" s="46" t="e">
        <f>'Pattern Design'!AM29/'Pattern Design'!AM36</f>
        <v>#DIV/0!</v>
      </c>
      <c r="AL23" s="46" t="e">
        <f>'Pattern Design'!AN29/'Pattern Design'!AN36</f>
        <v>#DIV/0!</v>
      </c>
      <c r="AM23" s="46" t="e">
        <f>'Pattern Design'!AO29/'Pattern Design'!AO36</f>
        <v>#DIV/0!</v>
      </c>
      <c r="AN23" s="47" t="e">
        <f>'Pattern Design'!AP29/'Pattern Design'!AP36</f>
        <v>#DIV/0!</v>
      </c>
    </row>
    <row r="24" spans="1:40" ht="27" customHeight="1" x14ac:dyDescent="0.2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9"/>
    </row>
    <row r="25" spans="1:40" ht="27" customHeight="1" thickBot="1" x14ac:dyDescent="0.55000000000000004">
      <c r="A25" s="270" t="s">
        <v>135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5"/>
    </row>
  </sheetData>
  <sheetProtection algorithmName="SHA-512" hashValue="guH7vCYPKudlpE2VhyJRSz5r+OuwLH89FVF4f83XzBCjaurTpopQW3sIoAt7CbTXOyAkoSkjDtt3CrmXmqeeKQ==" saltValue="KkDDmrjvQaMqfOBXYTO94Q==" spinCount="100000" sheet="1" objects="1" scenario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U25" workbookViewId="0">
      <selection activeCell="B30" sqref="B30:AN37"/>
    </sheetView>
  </sheetViews>
  <sheetFormatPr defaultRowHeight="12.5" x14ac:dyDescent="0.25"/>
  <cols>
    <col min="2" max="2" width="8.81640625" customWidth="1"/>
    <col min="4" max="4" width="8.81640625" customWidth="1"/>
    <col min="43" max="43" width="9.453125" bestFit="1" customWidth="1"/>
  </cols>
  <sheetData>
    <row r="2" spans="1:43" x14ac:dyDescent="0.25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5">
      <c r="A3">
        <f>'Pattern Design'!H21</f>
        <v>12</v>
      </c>
      <c r="B3" s="80">
        <f>IF('Pattern Design'!D29&lt;3,0,'Pattern Design'!D29/16.7)</f>
        <v>2.5748502994011977</v>
      </c>
      <c r="C3" s="80">
        <f>IF('Pattern Design'!E29&lt;3,0,'Pattern Design'!E29/16.7)</f>
        <v>2.7544910179640718</v>
      </c>
      <c r="D3" s="80">
        <f>IF('Pattern Design'!F29&lt;3,0,'Pattern Design'!F29/16.7)</f>
        <v>2.9341317365269464</v>
      </c>
      <c r="E3" s="80">
        <f>IF('Pattern Design'!G29&lt;3,0,'Pattern Design'!G29/16.7)</f>
        <v>3.1137724550898205</v>
      </c>
      <c r="F3" s="80">
        <f>IF('Pattern Design'!H29&lt;3,0,'Pattern Design'!H29/16.7)</f>
        <v>3.2934131736526946</v>
      </c>
      <c r="G3" s="80">
        <f>IF('Pattern Design'!I29&lt;3,0,'Pattern Design'!I29/16.7)</f>
        <v>3.4730538922155691</v>
      </c>
      <c r="H3" s="80">
        <f>IF('Pattern Design'!J29&lt;3,0,'Pattern Design'!J29/16.7)</f>
        <v>3.6526946107784433</v>
      </c>
      <c r="I3" s="80">
        <f>IF('Pattern Design'!K29&lt;3,0,'Pattern Design'!K29/16.7)</f>
        <v>3.8323353293413174</v>
      </c>
      <c r="J3" s="80">
        <f>IF('Pattern Design'!L29&lt;3,0,'Pattern Design'!L29/16.7)</f>
        <v>4.0119760479041915</v>
      </c>
      <c r="K3" s="80">
        <f>IF('Pattern Design'!M29&lt;3,0,'Pattern Design'!M29/16.7)</f>
        <v>4.1916167664670665</v>
      </c>
      <c r="L3" s="80">
        <f>IF('Pattern Design'!N29&lt;3,0,'Pattern Design'!N29/16.7)</f>
        <v>4.3712574850299406</v>
      </c>
      <c r="M3" s="80">
        <f>IF('Pattern Design'!O29&lt;3,0,'Pattern Design'!O29/16.7)</f>
        <v>4.5508982035928147</v>
      </c>
      <c r="N3" s="80">
        <f>IF('Pattern Design'!P29&lt;3,0,'Pattern Design'!P29/16.7)</f>
        <v>4.7305389221556888</v>
      </c>
      <c r="O3" s="80">
        <f>IF('Pattern Design'!Q29&lt;3,0,'Pattern Design'!Q29/16.7)</f>
        <v>4.9101796407185629</v>
      </c>
      <c r="P3" s="80">
        <f>IF('Pattern Design'!R29&lt;3,0,'Pattern Design'!R29/16.7)</f>
        <v>5.0898203592814371</v>
      </c>
      <c r="Q3" s="80">
        <f>IF('Pattern Design'!S29&lt;3,0,'Pattern Design'!S29/16.7)</f>
        <v>5.2694610778443112</v>
      </c>
      <c r="R3" s="80">
        <f>IF('Pattern Design'!T29&lt;3,0,'Pattern Design'!T29/16.7)</f>
        <v>5.4491017964071862</v>
      </c>
      <c r="S3" s="80">
        <f>IF('Pattern Design'!U29&lt;3,0,'Pattern Design'!U29/16.7)</f>
        <v>5.6287425149700603</v>
      </c>
      <c r="T3" s="80">
        <f>IF('Pattern Design'!V29&lt;3,0,'Pattern Design'!V29/16.7)</f>
        <v>5.8083832335329344</v>
      </c>
      <c r="U3" s="80">
        <f>IF('Pattern Design'!W29&lt;3,0,'Pattern Design'!W29/16.7)</f>
        <v>5.9880239520958085</v>
      </c>
      <c r="V3" s="80">
        <f>IF('Pattern Design'!X29&lt;3,0,'Pattern Design'!X29/16.7)</f>
        <v>5.8083832335329344</v>
      </c>
      <c r="W3" s="80">
        <f>IF('Pattern Design'!Y29&lt;3,0,'Pattern Design'!Y29/16.7)</f>
        <v>5.6287425149700603</v>
      </c>
      <c r="X3" s="80">
        <f>IF('Pattern Design'!Z29&lt;3,0,'Pattern Design'!Z29/16.7)</f>
        <v>5.4491017964071862</v>
      </c>
      <c r="Y3" s="80">
        <f>IF('Pattern Design'!AA29&lt;3,0,'Pattern Design'!AA29/16.7)</f>
        <v>5.2694610778443112</v>
      </c>
      <c r="Z3" s="80">
        <f>IF('Pattern Design'!AB29&lt;3,0,'Pattern Design'!AB29/16.7)</f>
        <v>5.0898203592814371</v>
      </c>
      <c r="AA3" s="80">
        <f>IF('Pattern Design'!AC29&lt;3,0,'Pattern Design'!AC29/16.7)</f>
        <v>4.9101796407185629</v>
      </c>
      <c r="AB3" s="80">
        <f>IF('Pattern Design'!AD29&lt;3,0,'Pattern Design'!AD29/16.7)</f>
        <v>4.7305389221556888</v>
      </c>
      <c r="AC3" s="80">
        <f>IF('Pattern Design'!AE29&lt;3,0,'Pattern Design'!AE29/16.7)</f>
        <v>4.5508982035928147</v>
      </c>
      <c r="AD3" s="80">
        <f>IF('Pattern Design'!AF29&lt;3,0,'Pattern Design'!AF29/16.7)</f>
        <v>4.3712574850299406</v>
      </c>
      <c r="AE3" s="80">
        <f>IF('Pattern Design'!AG29&lt;3,0,'Pattern Design'!AG29/16.7)</f>
        <v>4.1916167664670665</v>
      </c>
      <c r="AF3" s="80">
        <f>IF('Pattern Design'!AH29&lt;3,0,'Pattern Design'!AH29/16.7)</f>
        <v>4.0119760479041915</v>
      </c>
      <c r="AG3" s="80">
        <f>IF('Pattern Design'!AI29&lt;3,0,'Pattern Design'!AI29/16.7)</f>
        <v>3.8323353293413174</v>
      </c>
      <c r="AH3" s="80">
        <f>IF('Pattern Design'!AJ29&lt;3,0,'Pattern Design'!AJ29/16.7)</f>
        <v>3.6526946107784433</v>
      </c>
      <c r="AI3" s="80">
        <f>IF('Pattern Design'!AK29&lt;3,0,'Pattern Design'!AK29/16.7)</f>
        <v>3.4730538922155691</v>
      </c>
      <c r="AJ3" s="80">
        <f>IF('Pattern Design'!AL29&lt;3,0,'Pattern Design'!AL29/16.7)</f>
        <v>3.2934131736526946</v>
      </c>
      <c r="AK3" s="80">
        <f>IF('Pattern Design'!AM29&lt;3,0,'Pattern Design'!AM29/16.7)</f>
        <v>3.1137724550898205</v>
      </c>
      <c r="AL3" s="80">
        <f>IF('Pattern Design'!AN29&lt;3,0,'Pattern Design'!AN29/16.7)</f>
        <v>2.9341317365269464</v>
      </c>
      <c r="AM3" s="80">
        <f>IF('Pattern Design'!AO29&lt;3,0,'Pattern Design'!AO29/16.7)</f>
        <v>2.7544910179640718</v>
      </c>
      <c r="AN3" s="80">
        <f>IF('Pattern Design'!AP29&lt;3,0,'Pattern Design'!AP29/16.7)</f>
        <v>2.5748502994011977</v>
      </c>
    </row>
    <row r="4" spans="1:43" x14ac:dyDescent="0.25">
      <c r="A4">
        <f>'Pattern Design'!L21-Sheet1!A3</f>
        <v>9</v>
      </c>
      <c r="B4" s="80">
        <f>IF('Pattern Design'!D30&lt;3,0,'Pattern Design'!D30/16.7)</f>
        <v>1.9760479041916168</v>
      </c>
      <c r="C4" s="80">
        <f>IF('Pattern Design'!E30&lt;3,0,'Pattern Design'!E30/16.7)</f>
        <v>2.0958083832335332</v>
      </c>
      <c r="D4" s="80">
        <f>IF('Pattern Design'!F30&lt;3,0,'Pattern Design'!F30/16.7)</f>
        <v>2.215568862275449</v>
      </c>
      <c r="E4" s="80">
        <f>IF('Pattern Design'!G30&lt;3,0,'Pattern Design'!G30/16.7)</f>
        <v>2.3353293413173652</v>
      </c>
      <c r="F4" s="80">
        <f>IF('Pattern Design'!H30&lt;3,0,'Pattern Design'!H30/16.7)</f>
        <v>2.4550898203592815</v>
      </c>
      <c r="G4" s="80">
        <f>IF('Pattern Design'!I30&lt;3,0,'Pattern Design'!I30/16.7)</f>
        <v>2.5748502994011977</v>
      </c>
      <c r="H4" s="80">
        <f>IF('Pattern Design'!J30&lt;3,0,'Pattern Design'!J30/16.7)</f>
        <v>2.6946107784431139</v>
      </c>
      <c r="I4" s="80">
        <f>IF('Pattern Design'!K30&lt;3,0,'Pattern Design'!K30/16.7)</f>
        <v>2.8143712574850301</v>
      </c>
      <c r="J4" s="80">
        <f>IF('Pattern Design'!L30&lt;3,0,'Pattern Design'!L30/16.7)</f>
        <v>2.9341317365269464</v>
      </c>
      <c r="K4" s="80">
        <f>IF('Pattern Design'!M30&lt;3,0,'Pattern Design'!M30/16.7)</f>
        <v>3.0538922155688626</v>
      </c>
      <c r="L4" s="80">
        <f>IF('Pattern Design'!N30&lt;3,0,'Pattern Design'!N30/16.7)</f>
        <v>3.1736526946107784</v>
      </c>
      <c r="M4" s="80">
        <f>IF('Pattern Design'!O30&lt;3,0,'Pattern Design'!O30/16.7)</f>
        <v>3.2934131736526946</v>
      </c>
      <c r="N4" s="80">
        <f>IF('Pattern Design'!P30&lt;3,0,'Pattern Design'!P30/16.7)</f>
        <v>3.4131736526946108</v>
      </c>
      <c r="O4" s="80">
        <f>IF('Pattern Design'!Q30&lt;3,0,'Pattern Design'!Q30/16.7)</f>
        <v>3.532934131736527</v>
      </c>
      <c r="P4" s="80">
        <f>IF('Pattern Design'!R30&lt;3,0,'Pattern Design'!R30/16.7)</f>
        <v>3.6526946107784433</v>
      </c>
      <c r="Q4" s="80">
        <f>IF('Pattern Design'!S30&lt;3,0,'Pattern Design'!S30/16.7)</f>
        <v>3.7724550898203595</v>
      </c>
      <c r="R4" s="80">
        <f>IF('Pattern Design'!T30&lt;3,0,'Pattern Design'!T30/16.7)</f>
        <v>3.8922155688622757</v>
      </c>
      <c r="S4" s="80">
        <f>IF('Pattern Design'!U30&lt;3,0,'Pattern Design'!U30/16.7)</f>
        <v>4.0119760479041915</v>
      </c>
      <c r="T4" s="80">
        <f>IF('Pattern Design'!V30&lt;3,0,'Pattern Design'!V30/16.7)</f>
        <v>4.1317365269461082</v>
      </c>
      <c r="U4" s="80">
        <f>IF('Pattern Design'!W30&lt;3,0,'Pattern Design'!W30/16.7)</f>
        <v>4.2514970059880239</v>
      </c>
      <c r="V4" s="80">
        <f>IF('Pattern Design'!X30&lt;3,0,'Pattern Design'!X30/16.7)</f>
        <v>4.1317365269461082</v>
      </c>
      <c r="W4" s="80">
        <f>IF('Pattern Design'!Y30&lt;3,0,'Pattern Design'!Y30/16.7)</f>
        <v>4.0119760479041915</v>
      </c>
      <c r="X4" s="80">
        <f>IF('Pattern Design'!Z30&lt;3,0,'Pattern Design'!Z30/16.7)</f>
        <v>3.8922155688622757</v>
      </c>
      <c r="Y4" s="80">
        <f>IF('Pattern Design'!AA30&lt;3,0,'Pattern Design'!AA30/16.7)</f>
        <v>3.7724550898203595</v>
      </c>
      <c r="Z4" s="80">
        <f>IF('Pattern Design'!AB30&lt;3,0,'Pattern Design'!AB30/16.7)</f>
        <v>3.6526946107784433</v>
      </c>
      <c r="AA4" s="80">
        <f>IF('Pattern Design'!AC30&lt;3,0,'Pattern Design'!AC30/16.7)</f>
        <v>3.532934131736527</v>
      </c>
      <c r="AB4" s="80">
        <f>IF('Pattern Design'!AD30&lt;3,0,'Pattern Design'!AD30/16.7)</f>
        <v>3.4131736526946108</v>
      </c>
      <c r="AC4" s="80">
        <f>IF('Pattern Design'!AE30&lt;3,0,'Pattern Design'!AE30/16.7)</f>
        <v>3.2934131736526946</v>
      </c>
      <c r="AD4" s="80">
        <f>IF('Pattern Design'!AF30&lt;3,0,'Pattern Design'!AF30/16.7)</f>
        <v>3.1736526946107784</v>
      </c>
      <c r="AE4" s="80">
        <f>IF('Pattern Design'!AG30&lt;3,0,'Pattern Design'!AG30/16.7)</f>
        <v>3.0538922155688626</v>
      </c>
      <c r="AF4" s="80">
        <f>IF('Pattern Design'!AH30&lt;3,0,'Pattern Design'!AH30/16.7)</f>
        <v>2.9341317365269464</v>
      </c>
      <c r="AG4" s="80">
        <f>IF('Pattern Design'!AI30&lt;3,0,'Pattern Design'!AI30/16.7)</f>
        <v>2.8143712574850301</v>
      </c>
      <c r="AH4" s="80">
        <f>IF('Pattern Design'!AJ30&lt;3,0,'Pattern Design'!AJ30/16.7)</f>
        <v>2.6946107784431139</v>
      </c>
      <c r="AI4" s="80">
        <f>IF('Pattern Design'!AK30&lt;3,0,'Pattern Design'!AK30/16.7)</f>
        <v>2.5748502994011977</v>
      </c>
      <c r="AJ4" s="80">
        <f>IF('Pattern Design'!AL30&lt;3,0,'Pattern Design'!AL30/16.7)</f>
        <v>2.4550898203592815</v>
      </c>
      <c r="AK4" s="80">
        <f>IF('Pattern Design'!AM30&lt;3,0,'Pattern Design'!AM30/16.7)</f>
        <v>2.3353293413173652</v>
      </c>
      <c r="AL4" s="80">
        <f>IF('Pattern Design'!AN30&lt;3,0,'Pattern Design'!AN30/16.7)</f>
        <v>2.215568862275449</v>
      </c>
      <c r="AM4" s="80">
        <f>IF('Pattern Design'!AO30&lt;3,0,'Pattern Design'!AO30/16.7)</f>
        <v>2.0958083832335332</v>
      </c>
      <c r="AN4" s="80">
        <f>IF('Pattern Design'!AP30&lt;3,0,'Pattern Design'!AP30/16.7)</f>
        <v>1.9760479041916168</v>
      </c>
    </row>
    <row r="5" spans="1:43" x14ac:dyDescent="0.25">
      <c r="A5">
        <f>'Pattern Design'!P21-(Sheet1!A3+Sheet1!A4)</f>
        <v>7</v>
      </c>
      <c r="B5" s="80">
        <f>IF('Pattern Design'!D31&lt;3,0,'Pattern Design'!D31/16.7)</f>
        <v>1.1976047904191618</v>
      </c>
      <c r="C5" s="80">
        <f>IF('Pattern Design'!E31&lt;3,0,'Pattern Design'!E31/16.7)</f>
        <v>1.2574850299401199</v>
      </c>
      <c r="D5" s="80">
        <f>IF('Pattern Design'!F31&lt;3,0,'Pattern Design'!F31/16.7)</f>
        <v>1.3173652694610778</v>
      </c>
      <c r="E5" s="80">
        <f>IF('Pattern Design'!G31&lt;3,0,'Pattern Design'!G31/16.7)</f>
        <v>1.3772455089820359</v>
      </c>
      <c r="F5" s="80">
        <f>IF('Pattern Design'!H31&lt;3,0,'Pattern Design'!H31/16.7)</f>
        <v>1.437125748502994</v>
      </c>
      <c r="G5" s="80">
        <f>IF('Pattern Design'!I31&lt;3,0,'Pattern Design'!I31/16.7)</f>
        <v>1.4970059880239521</v>
      </c>
      <c r="H5" s="80">
        <f>IF('Pattern Design'!J31&lt;3,0,'Pattern Design'!J31/16.7)</f>
        <v>1.5568862275449102</v>
      </c>
      <c r="I5" s="80">
        <f>IF('Pattern Design'!K31&lt;3,0,'Pattern Design'!K31/16.7)</f>
        <v>1.6167664670658684</v>
      </c>
      <c r="J5" s="80">
        <f>IF('Pattern Design'!L31&lt;3,0,'Pattern Design'!L31/16.7)</f>
        <v>1.6766467065868265</v>
      </c>
      <c r="K5" s="80">
        <f>IF('Pattern Design'!M31&lt;3,0,'Pattern Design'!M31/16.7)</f>
        <v>1.7365269461077846</v>
      </c>
      <c r="L5" s="80">
        <f>IF('Pattern Design'!N31&lt;3,0,'Pattern Design'!N31/16.7)</f>
        <v>1.7964071856287427</v>
      </c>
      <c r="M5" s="80">
        <f>IF('Pattern Design'!O31&lt;3,0,'Pattern Design'!O31/16.7)</f>
        <v>1.8562874251497006</v>
      </c>
      <c r="N5" s="80">
        <f>IF('Pattern Design'!P31&lt;3,0,'Pattern Design'!P31/16.7)</f>
        <v>1.9161676646706587</v>
      </c>
      <c r="O5" s="80">
        <f>IF('Pattern Design'!Q31&lt;3,0,'Pattern Design'!Q31/16.7)</f>
        <v>1.9760479041916168</v>
      </c>
      <c r="P5" s="80">
        <f>IF('Pattern Design'!R31&lt;3,0,'Pattern Design'!R31/16.7)</f>
        <v>2.0359281437125749</v>
      </c>
      <c r="Q5" s="80">
        <f>IF('Pattern Design'!S31&lt;3,0,'Pattern Design'!S31/16.7)</f>
        <v>2.0958083832335332</v>
      </c>
      <c r="R5" s="80">
        <f>IF('Pattern Design'!T31&lt;3,0,'Pattern Design'!T31/16.7)</f>
        <v>2.1556886227544911</v>
      </c>
      <c r="S5" s="80">
        <f>IF('Pattern Design'!U31&lt;3,0,'Pattern Design'!U31/16.7)</f>
        <v>2.215568862275449</v>
      </c>
      <c r="T5" s="80">
        <f>IF('Pattern Design'!V31&lt;3,0,'Pattern Design'!V31/16.7)</f>
        <v>2.2754491017964074</v>
      </c>
      <c r="U5" s="80">
        <f>IF('Pattern Design'!W31&lt;3,0,'Pattern Design'!W31/16.7)</f>
        <v>2.3353293413173652</v>
      </c>
      <c r="V5" s="80">
        <f>IF('Pattern Design'!X31&lt;3,0,'Pattern Design'!X31/16.7)</f>
        <v>2.2754491017964074</v>
      </c>
      <c r="W5" s="80">
        <f>IF('Pattern Design'!Y31&lt;3,0,'Pattern Design'!Y31/16.7)</f>
        <v>2.215568862275449</v>
      </c>
      <c r="X5" s="80">
        <f>IF('Pattern Design'!Z31&lt;3,0,'Pattern Design'!Z31/16.7)</f>
        <v>2.1556886227544911</v>
      </c>
      <c r="Y5" s="80">
        <f>IF('Pattern Design'!AA31&lt;3,0,'Pattern Design'!AA31/16.7)</f>
        <v>2.0958083832335332</v>
      </c>
      <c r="Z5" s="80">
        <f>IF('Pattern Design'!AB31&lt;3,0,'Pattern Design'!AB31/16.7)</f>
        <v>2.0359281437125749</v>
      </c>
      <c r="AA5" s="80">
        <f>IF('Pattern Design'!AC31&lt;3,0,'Pattern Design'!AC31/16.7)</f>
        <v>1.9760479041916168</v>
      </c>
      <c r="AB5" s="80">
        <f>IF('Pattern Design'!AD31&lt;3,0,'Pattern Design'!AD31/16.7)</f>
        <v>1.9161676646706587</v>
      </c>
      <c r="AC5" s="80">
        <f>IF('Pattern Design'!AE31&lt;3,0,'Pattern Design'!AE31/16.7)</f>
        <v>1.8562874251497006</v>
      </c>
      <c r="AD5" s="80">
        <f>IF('Pattern Design'!AF31&lt;3,0,'Pattern Design'!AF31/16.7)</f>
        <v>1.7964071856287427</v>
      </c>
      <c r="AE5" s="80">
        <f>IF('Pattern Design'!AG31&lt;3,0,'Pattern Design'!AG31/16.7)</f>
        <v>1.7365269461077846</v>
      </c>
      <c r="AF5" s="80">
        <f>IF('Pattern Design'!AH31&lt;3,0,'Pattern Design'!AH31/16.7)</f>
        <v>1.6766467065868265</v>
      </c>
      <c r="AG5" s="80">
        <f>IF('Pattern Design'!AI31&lt;3,0,'Pattern Design'!AI31/16.7)</f>
        <v>1.6167664670658684</v>
      </c>
      <c r="AH5" s="80">
        <f>IF('Pattern Design'!AJ31&lt;3,0,'Pattern Design'!AJ31/16.7)</f>
        <v>1.5568862275449102</v>
      </c>
      <c r="AI5" s="80">
        <f>IF('Pattern Design'!AK31&lt;3,0,'Pattern Design'!AK31/16.7)</f>
        <v>1.4970059880239521</v>
      </c>
      <c r="AJ5" s="80">
        <f>IF('Pattern Design'!AL31&lt;3,0,'Pattern Design'!AL31/16.7)</f>
        <v>1.437125748502994</v>
      </c>
      <c r="AK5" s="80">
        <f>IF('Pattern Design'!AM31&lt;3,0,'Pattern Design'!AM31/16.7)</f>
        <v>1.3772455089820359</v>
      </c>
      <c r="AL5" s="80">
        <f>IF('Pattern Design'!AN31&lt;3,0,'Pattern Design'!AN31/16.7)</f>
        <v>1.3173652694610778</v>
      </c>
      <c r="AM5" s="80">
        <f>IF('Pattern Design'!AO31&lt;3,0,'Pattern Design'!AO31/16.7)</f>
        <v>1.2574850299401199</v>
      </c>
      <c r="AN5" s="80">
        <f>IF('Pattern Design'!AP31&lt;3,0,'Pattern Design'!AP31/16.7)</f>
        <v>1.1976047904191618</v>
      </c>
    </row>
    <row r="6" spans="1:43" x14ac:dyDescent="0.25">
      <c r="A6">
        <f>'Pattern Design'!T21-(Sheet1!A3+Sheet1!A4+Sheet1!A5)</f>
        <v>6</v>
      </c>
      <c r="B6" s="80">
        <f>IF('Pattern Design'!D32&lt;3,0,'Pattern Design'!D32/16.7)</f>
        <v>0.5988023952095809</v>
      </c>
      <c r="C6" s="80">
        <f>IF('Pattern Design'!E32&lt;3,0,'Pattern Design'!E32/16.7)</f>
        <v>0.5988023952095809</v>
      </c>
      <c r="D6" s="80">
        <f>IF('Pattern Design'!F32&lt;3,0,'Pattern Design'!F32/16.7)</f>
        <v>0.6586826347305389</v>
      </c>
      <c r="E6" s="80">
        <f>IF('Pattern Design'!G32&lt;3,0,'Pattern Design'!G32/16.7)</f>
        <v>0.6586826347305389</v>
      </c>
      <c r="F6" s="80">
        <f>IF('Pattern Design'!H32&lt;3,0,'Pattern Design'!H32/16.7)</f>
        <v>0.71856287425149701</v>
      </c>
      <c r="G6" s="80">
        <f>IF('Pattern Design'!I32&lt;3,0,'Pattern Design'!I32/16.7)</f>
        <v>0.71856287425149701</v>
      </c>
      <c r="H6" s="80">
        <f>IF('Pattern Design'!J32&lt;3,0,'Pattern Design'!J32/16.7)</f>
        <v>0.77844311377245512</v>
      </c>
      <c r="I6" s="80">
        <f>IF('Pattern Design'!K32&lt;3,0,'Pattern Design'!K32/16.7)</f>
        <v>0.77844311377245512</v>
      </c>
      <c r="J6" s="80">
        <f>IF('Pattern Design'!L32&lt;3,0,'Pattern Design'!L32/16.7)</f>
        <v>0.83832335329341323</v>
      </c>
      <c r="K6" s="80">
        <f>IF('Pattern Design'!M32&lt;3,0,'Pattern Design'!M32/16.7)</f>
        <v>0.83832335329341323</v>
      </c>
      <c r="L6" s="80">
        <f>IF('Pattern Design'!N32&lt;3,0,'Pattern Design'!N32/16.7)</f>
        <v>0.89820359281437134</v>
      </c>
      <c r="M6" s="80">
        <f>IF('Pattern Design'!O32&lt;3,0,'Pattern Design'!O32/16.7)</f>
        <v>0.89820359281437134</v>
      </c>
      <c r="N6" s="80">
        <f>IF('Pattern Design'!P32&lt;3,0,'Pattern Design'!P32/16.7)</f>
        <v>0.95808383233532934</v>
      </c>
      <c r="O6" s="80">
        <f>IF('Pattern Design'!Q32&lt;3,0,'Pattern Design'!Q32/16.7)</f>
        <v>0.95808383233532934</v>
      </c>
      <c r="P6" s="80">
        <f>IF('Pattern Design'!R32&lt;3,0,'Pattern Design'!R32/16.7)</f>
        <v>1.0179640718562875</v>
      </c>
      <c r="Q6" s="80">
        <f>IF('Pattern Design'!S32&lt;3,0,'Pattern Design'!S32/16.7)</f>
        <v>1.0179640718562875</v>
      </c>
      <c r="R6" s="80">
        <f>IF('Pattern Design'!T32&lt;3,0,'Pattern Design'!T32/16.7)</f>
        <v>1.0778443113772456</v>
      </c>
      <c r="S6" s="80">
        <f>IF('Pattern Design'!U32&lt;3,0,'Pattern Design'!U32/16.7)</f>
        <v>1.0778443113772456</v>
      </c>
      <c r="T6" s="80">
        <f>IF('Pattern Design'!V32&lt;3,0,'Pattern Design'!V32/16.7)</f>
        <v>1.1377245508982037</v>
      </c>
      <c r="U6" s="80">
        <f>IF('Pattern Design'!W32&lt;3,0,'Pattern Design'!W32/16.7)</f>
        <v>1.1377245508982037</v>
      </c>
      <c r="V6" s="80">
        <f>IF('Pattern Design'!X32&lt;3,0,'Pattern Design'!X32/16.7)</f>
        <v>1.1377245508982037</v>
      </c>
      <c r="W6" s="80">
        <f>IF('Pattern Design'!Y32&lt;3,0,'Pattern Design'!Y32/16.7)</f>
        <v>1.0778443113772456</v>
      </c>
      <c r="X6" s="80">
        <f>IF('Pattern Design'!Z32&lt;3,0,'Pattern Design'!Z32/16.7)</f>
        <v>1.0778443113772456</v>
      </c>
      <c r="Y6" s="80">
        <f>IF('Pattern Design'!AA32&lt;3,0,'Pattern Design'!AA32/16.7)</f>
        <v>1.0179640718562875</v>
      </c>
      <c r="Z6" s="80">
        <f>IF('Pattern Design'!AB32&lt;3,0,'Pattern Design'!AB32/16.7)</f>
        <v>1.0179640718562875</v>
      </c>
      <c r="AA6" s="80">
        <f>IF('Pattern Design'!AC32&lt;3,0,'Pattern Design'!AC32/16.7)</f>
        <v>0.95808383233532934</v>
      </c>
      <c r="AB6" s="80">
        <f>IF('Pattern Design'!AD32&lt;3,0,'Pattern Design'!AD32/16.7)</f>
        <v>0.95808383233532934</v>
      </c>
      <c r="AC6" s="80">
        <f>IF('Pattern Design'!AE32&lt;3,0,'Pattern Design'!AE32/16.7)</f>
        <v>0.89820359281437134</v>
      </c>
      <c r="AD6" s="80">
        <f>IF('Pattern Design'!AF32&lt;3,0,'Pattern Design'!AF32/16.7)</f>
        <v>0.89820359281437134</v>
      </c>
      <c r="AE6" s="80">
        <f>IF('Pattern Design'!AG32&lt;3,0,'Pattern Design'!AG32/16.7)</f>
        <v>0.83832335329341323</v>
      </c>
      <c r="AF6" s="80">
        <f>IF('Pattern Design'!AH32&lt;3,0,'Pattern Design'!AH32/16.7)</f>
        <v>0.83832335329341323</v>
      </c>
      <c r="AG6" s="80">
        <f>IF('Pattern Design'!AI32&lt;3,0,'Pattern Design'!AI32/16.7)</f>
        <v>0.77844311377245512</v>
      </c>
      <c r="AH6" s="80">
        <f>IF('Pattern Design'!AJ32&lt;3,0,'Pattern Design'!AJ32/16.7)</f>
        <v>0.77844311377245512</v>
      </c>
      <c r="AI6" s="80">
        <f>IF('Pattern Design'!AK32&lt;3,0,'Pattern Design'!AK32/16.7)</f>
        <v>0.71856287425149701</v>
      </c>
      <c r="AJ6" s="80">
        <f>IF('Pattern Design'!AL32&lt;3,0,'Pattern Design'!AL32/16.7)</f>
        <v>0.71856287425149701</v>
      </c>
      <c r="AK6" s="80">
        <f>IF('Pattern Design'!AM32&lt;3,0,'Pattern Design'!AM32/16.7)</f>
        <v>0.6586826347305389</v>
      </c>
      <c r="AL6" s="80">
        <f>IF('Pattern Design'!AN32&lt;3,0,'Pattern Design'!AN32/16.7)</f>
        <v>0.6586826347305389</v>
      </c>
      <c r="AM6" s="80">
        <f>IF('Pattern Design'!AO32&lt;3,0,'Pattern Design'!AO32/16.7)</f>
        <v>0.5988023952095809</v>
      </c>
      <c r="AN6" s="80">
        <f>IF('Pattern Design'!AP32&lt;3,0,'Pattern Design'!AP32/16.7)</f>
        <v>0.5988023952095809</v>
      </c>
    </row>
    <row r="7" spans="1:43" x14ac:dyDescent="0.25">
      <c r="A7">
        <f>'Pattern Design'!X21-(Sheet1!A3+Sheet1!A4+Sheet1!A5+Sheet1!A6)</f>
        <v>6</v>
      </c>
      <c r="B7" s="80">
        <f>IF('Pattern Design'!D33&lt;3,0,'Pattern Design'!D33/16.7)</f>
        <v>0</v>
      </c>
      <c r="C7" s="80">
        <f>IF('Pattern Design'!E33&lt;3,0,'Pattern Design'!E33/16.7)</f>
        <v>0</v>
      </c>
      <c r="D7" s="80">
        <f>IF('Pattern Design'!F33&lt;3,0,'Pattern Design'!F33/16.7)</f>
        <v>0</v>
      </c>
      <c r="E7" s="80">
        <f>IF('Pattern Design'!G33&lt;3,0,'Pattern Design'!G33/16.7)</f>
        <v>0</v>
      </c>
      <c r="F7" s="80">
        <f>IF('Pattern Design'!H33&lt;3,0,'Pattern Design'!H33/16.7)</f>
        <v>0</v>
      </c>
      <c r="G7" s="80">
        <f>IF('Pattern Design'!I33&lt;3,0,'Pattern Design'!I33/16.7)</f>
        <v>0</v>
      </c>
      <c r="H7" s="80">
        <f>IF('Pattern Design'!J33&lt;3,0,'Pattern Design'!J33/16.7)</f>
        <v>0</v>
      </c>
      <c r="I7" s="80">
        <f>IF('Pattern Design'!K33&lt;3,0,'Pattern Design'!K33/16.7)</f>
        <v>0</v>
      </c>
      <c r="J7" s="80">
        <f>IF('Pattern Design'!L33&lt;3,0,'Pattern Design'!L33/16.7)</f>
        <v>0</v>
      </c>
      <c r="K7" s="80">
        <f>IF('Pattern Design'!M33&lt;3,0,'Pattern Design'!M33/16.7)</f>
        <v>0</v>
      </c>
      <c r="L7" s="80">
        <f>IF('Pattern Design'!N33&lt;3,0,'Pattern Design'!N33/16.7)</f>
        <v>0</v>
      </c>
      <c r="M7" s="80">
        <f>IF('Pattern Design'!O33&lt;3,0,'Pattern Design'!O33/16.7)</f>
        <v>0</v>
      </c>
      <c r="N7" s="80">
        <f>IF('Pattern Design'!P33&lt;3,0,'Pattern Design'!P33/16.7)</f>
        <v>0</v>
      </c>
      <c r="O7" s="80">
        <f>IF('Pattern Design'!Q33&lt;3,0,'Pattern Design'!Q33/16.7)</f>
        <v>0</v>
      </c>
      <c r="P7" s="80">
        <f>IF('Pattern Design'!R33&lt;3,0,'Pattern Design'!R33/16.7)</f>
        <v>0</v>
      </c>
      <c r="Q7" s="80">
        <f>IF('Pattern Design'!S33&lt;3,0,'Pattern Design'!S33/16.7)</f>
        <v>0</v>
      </c>
      <c r="R7" s="80">
        <f>IF('Pattern Design'!T33&lt;3,0,'Pattern Design'!T33/16.7)</f>
        <v>0</v>
      </c>
      <c r="S7" s="80">
        <f>IF('Pattern Design'!U33&lt;3,0,'Pattern Design'!U33/16.7)</f>
        <v>0</v>
      </c>
      <c r="T7" s="80">
        <f>IF('Pattern Design'!V33&lt;3,0,'Pattern Design'!V33/16.7)</f>
        <v>0</v>
      </c>
      <c r="U7" s="80">
        <f>IF('Pattern Design'!W33&lt;3,0,'Pattern Design'!W33/16.7)</f>
        <v>0</v>
      </c>
      <c r="V7" s="80">
        <f>IF('Pattern Design'!X33&lt;3,0,'Pattern Design'!X33/16.7)</f>
        <v>0</v>
      </c>
      <c r="W7" s="80">
        <f>IF('Pattern Design'!Y33&lt;3,0,'Pattern Design'!Y33/16.7)</f>
        <v>0</v>
      </c>
      <c r="X7" s="80">
        <f>IF('Pattern Design'!Z33&lt;3,0,'Pattern Design'!Z33/16.7)</f>
        <v>0</v>
      </c>
      <c r="Y7" s="80">
        <f>IF('Pattern Design'!AA33&lt;3,0,'Pattern Design'!AA33/16.7)</f>
        <v>0</v>
      </c>
      <c r="Z7" s="80">
        <f>IF('Pattern Design'!AB33&lt;3,0,'Pattern Design'!AB33/16.7)</f>
        <v>0</v>
      </c>
      <c r="AA7" s="80">
        <f>IF('Pattern Design'!AC33&lt;3,0,'Pattern Design'!AC33/16.7)</f>
        <v>0</v>
      </c>
      <c r="AB7" s="80">
        <f>IF('Pattern Design'!AD33&lt;3,0,'Pattern Design'!AD33/16.7)</f>
        <v>0</v>
      </c>
      <c r="AC7" s="80">
        <f>IF('Pattern Design'!AE33&lt;3,0,'Pattern Design'!AE33/16.7)</f>
        <v>0</v>
      </c>
      <c r="AD7" s="80">
        <f>IF('Pattern Design'!AF33&lt;3,0,'Pattern Design'!AF33/16.7)</f>
        <v>0</v>
      </c>
      <c r="AE7" s="80">
        <f>IF('Pattern Design'!AG33&lt;3,0,'Pattern Design'!AG33/16.7)</f>
        <v>0</v>
      </c>
      <c r="AF7" s="80">
        <f>IF('Pattern Design'!AH33&lt;3,0,'Pattern Design'!AH33/16.7)</f>
        <v>0</v>
      </c>
      <c r="AG7" s="80">
        <f>IF('Pattern Design'!AI33&lt;3,0,'Pattern Design'!AI33/16.7)</f>
        <v>0</v>
      </c>
      <c r="AH7" s="80">
        <f>IF('Pattern Design'!AJ33&lt;3,0,'Pattern Design'!AJ33/16.7)</f>
        <v>0</v>
      </c>
      <c r="AI7" s="80">
        <f>IF('Pattern Design'!AK33&lt;3,0,'Pattern Design'!AK33/16.7)</f>
        <v>0</v>
      </c>
      <c r="AJ7" s="80">
        <f>IF('Pattern Design'!AL33&lt;3,0,'Pattern Design'!AL33/16.7)</f>
        <v>0</v>
      </c>
      <c r="AK7" s="80">
        <f>IF('Pattern Design'!AM33&lt;3,0,'Pattern Design'!AM33/16.7)</f>
        <v>0</v>
      </c>
      <c r="AL7" s="80">
        <f>IF('Pattern Design'!AN33&lt;3,0,'Pattern Design'!AN33/16.7)</f>
        <v>0</v>
      </c>
      <c r="AM7" s="80">
        <f>IF('Pattern Design'!AO33&lt;3,0,'Pattern Design'!AO33/16.7)</f>
        <v>0</v>
      </c>
      <c r="AN7" s="80">
        <f>IF('Pattern Design'!AP33&lt;3,0,'Pattern Design'!AP33/16.7)</f>
        <v>0</v>
      </c>
    </row>
    <row r="8" spans="1:43" x14ac:dyDescent="0.25">
      <c r="A8">
        <f>'Pattern Design'!AB21-(Sheet1!A3+Sheet1!A4+Sheet1!A5+Sheet1!A6+Sheet1!A7)</f>
        <v>-40</v>
      </c>
      <c r="B8" s="80">
        <f>IF('Pattern Design'!D34&lt;3,0,'Pattern Design'!D34/16.7)</f>
        <v>0</v>
      </c>
      <c r="C8" s="80">
        <f>IF('Pattern Design'!E34&lt;3,0,'Pattern Design'!E34/16.7)</f>
        <v>0</v>
      </c>
      <c r="D8" s="80">
        <f>IF('Pattern Design'!F34&lt;3,0,'Pattern Design'!F34/16.7)</f>
        <v>0</v>
      </c>
      <c r="E8" s="80">
        <f>IF('Pattern Design'!G34&lt;3,0,'Pattern Design'!G34/16.7)</f>
        <v>0</v>
      </c>
      <c r="F8" s="80">
        <f>IF('Pattern Design'!H34&lt;3,0,'Pattern Design'!H34/16.7)</f>
        <v>0</v>
      </c>
      <c r="G8" s="80">
        <f>IF('Pattern Design'!I34&lt;3,0,'Pattern Design'!I34/16.7)</f>
        <v>0</v>
      </c>
      <c r="H8" s="80">
        <f>IF('Pattern Design'!J34&lt;3,0,'Pattern Design'!J34/16.7)</f>
        <v>0</v>
      </c>
      <c r="I8" s="80">
        <f>IF('Pattern Design'!K34&lt;3,0,'Pattern Design'!K34/16.7)</f>
        <v>0</v>
      </c>
      <c r="J8" s="80">
        <f>IF('Pattern Design'!L34&lt;3,0,'Pattern Design'!L34/16.7)</f>
        <v>0</v>
      </c>
      <c r="K8" s="80">
        <f>IF('Pattern Design'!M34&lt;3,0,'Pattern Design'!M34/16.7)</f>
        <v>0</v>
      </c>
      <c r="L8" s="80">
        <f>IF('Pattern Design'!N34&lt;3,0,'Pattern Design'!N34/16.7)</f>
        <v>0</v>
      </c>
      <c r="M8" s="80">
        <f>IF('Pattern Design'!O34&lt;3,0,'Pattern Design'!O34/16.7)</f>
        <v>0</v>
      </c>
      <c r="N8" s="80">
        <f>IF('Pattern Design'!P34&lt;3,0,'Pattern Design'!P34/16.7)</f>
        <v>0</v>
      </c>
      <c r="O8" s="80">
        <f>IF('Pattern Design'!Q34&lt;3,0,'Pattern Design'!Q34/16.7)</f>
        <v>0</v>
      </c>
      <c r="P8" s="80">
        <f>IF('Pattern Design'!R34&lt;3,0,'Pattern Design'!R34/16.7)</f>
        <v>0</v>
      </c>
      <c r="Q8" s="80">
        <f>IF('Pattern Design'!S34&lt;3,0,'Pattern Design'!S34/16.7)</f>
        <v>0</v>
      </c>
      <c r="R8" s="80">
        <f>IF('Pattern Design'!T34&lt;3,0,'Pattern Design'!T34/16.7)</f>
        <v>0</v>
      </c>
      <c r="S8" s="80">
        <f>IF('Pattern Design'!U34&lt;3,0,'Pattern Design'!U34/16.7)</f>
        <v>0</v>
      </c>
      <c r="T8" s="80">
        <f>IF('Pattern Design'!V34&lt;3,0,'Pattern Design'!V34/16.7)</f>
        <v>0</v>
      </c>
      <c r="U8" s="80">
        <f>IF('Pattern Design'!W34&lt;3,0,'Pattern Design'!W34/16.7)</f>
        <v>0</v>
      </c>
      <c r="V8" s="80">
        <f>IF('Pattern Design'!X34&lt;3,0,'Pattern Design'!X34/16.7)</f>
        <v>0</v>
      </c>
      <c r="W8" s="80">
        <f>IF('Pattern Design'!Y34&lt;3,0,'Pattern Design'!Y34/16.7)</f>
        <v>0</v>
      </c>
      <c r="X8" s="80">
        <f>IF('Pattern Design'!Z34&lt;3,0,'Pattern Design'!Z34/16.7)</f>
        <v>0</v>
      </c>
      <c r="Y8" s="80">
        <f>IF('Pattern Design'!AA34&lt;3,0,'Pattern Design'!AA34/16.7)</f>
        <v>0</v>
      </c>
      <c r="Z8" s="80">
        <f>IF('Pattern Design'!AB34&lt;3,0,'Pattern Design'!AB34/16.7)</f>
        <v>0</v>
      </c>
      <c r="AA8" s="80">
        <f>IF('Pattern Design'!AC34&lt;3,0,'Pattern Design'!AC34/16.7)</f>
        <v>0</v>
      </c>
      <c r="AB8" s="80">
        <f>IF('Pattern Design'!AD34&lt;3,0,'Pattern Design'!AD34/16.7)</f>
        <v>0</v>
      </c>
      <c r="AC8" s="80">
        <f>IF('Pattern Design'!AE34&lt;3,0,'Pattern Design'!AE34/16.7)</f>
        <v>0</v>
      </c>
      <c r="AD8" s="80">
        <f>IF('Pattern Design'!AF34&lt;3,0,'Pattern Design'!AF34/16.7)</f>
        <v>0</v>
      </c>
      <c r="AE8" s="80">
        <f>IF('Pattern Design'!AG34&lt;3,0,'Pattern Design'!AG34/16.7)</f>
        <v>0</v>
      </c>
      <c r="AF8" s="80">
        <f>IF('Pattern Design'!AH34&lt;3,0,'Pattern Design'!AH34/16.7)</f>
        <v>0</v>
      </c>
      <c r="AG8" s="80">
        <f>IF('Pattern Design'!AI34&lt;3,0,'Pattern Design'!AI34/16.7)</f>
        <v>0</v>
      </c>
      <c r="AH8" s="80">
        <f>IF('Pattern Design'!AJ34&lt;3,0,'Pattern Design'!AJ34/16.7)</f>
        <v>0</v>
      </c>
      <c r="AI8" s="80">
        <f>IF('Pattern Design'!AK34&lt;3,0,'Pattern Design'!AK34/16.7)</f>
        <v>0</v>
      </c>
      <c r="AJ8" s="80">
        <f>IF('Pattern Design'!AL34&lt;3,0,'Pattern Design'!AL34/16.7)</f>
        <v>0</v>
      </c>
      <c r="AK8" s="80">
        <f>IF('Pattern Design'!AM34&lt;3,0,'Pattern Design'!AM34/16.7)</f>
        <v>0</v>
      </c>
      <c r="AL8" s="80">
        <f>IF('Pattern Design'!AN34&lt;3,0,'Pattern Design'!AN34/16.7)</f>
        <v>0</v>
      </c>
      <c r="AM8" s="80">
        <f>IF('Pattern Design'!AO34&lt;3,0,'Pattern Design'!AO34/16.7)</f>
        <v>0</v>
      </c>
      <c r="AN8" s="80">
        <f>IF('Pattern Design'!AP34&lt;3,0,'Pattern Design'!AP34/16.7)</f>
        <v>0</v>
      </c>
    </row>
    <row r="9" spans="1:43" x14ac:dyDescent="0.25">
      <c r="A9">
        <f>'Pattern Design'!AF21-(Sheet1!A3+Sheet1!A4+Sheet1!A5+Sheet1!A6+Sheet1!A7+Sheet1!A8)</f>
        <v>0</v>
      </c>
      <c r="B9" s="80">
        <f>IF('Pattern Design'!D35&lt;3,0,'Pattern Design'!D35/16.7)</f>
        <v>0</v>
      </c>
      <c r="C9" s="80">
        <f>IF('Pattern Design'!E35&lt;3,0,'Pattern Design'!E35/16.7)</f>
        <v>0</v>
      </c>
      <c r="D9" s="80">
        <f>IF('Pattern Design'!F35&lt;3,0,'Pattern Design'!F35/16.7)</f>
        <v>0</v>
      </c>
      <c r="E9" s="80">
        <f>IF('Pattern Design'!G35&lt;3,0,'Pattern Design'!G35/16.7)</f>
        <v>0</v>
      </c>
      <c r="F9" s="80">
        <f>IF('Pattern Design'!H35&lt;3,0,'Pattern Design'!H35/16.7)</f>
        <v>0</v>
      </c>
      <c r="G9" s="80">
        <f>IF('Pattern Design'!I35&lt;3,0,'Pattern Design'!I35/16.7)</f>
        <v>0</v>
      </c>
      <c r="H9" s="80">
        <f>IF('Pattern Design'!J35&lt;3,0,'Pattern Design'!J35/16.7)</f>
        <v>0</v>
      </c>
      <c r="I9" s="80">
        <f>IF('Pattern Design'!K35&lt;3,0,'Pattern Design'!K35/16.7)</f>
        <v>0</v>
      </c>
      <c r="J9" s="80">
        <f>IF('Pattern Design'!L35&lt;3,0,'Pattern Design'!L35/16.7)</f>
        <v>0</v>
      </c>
      <c r="K9" s="80">
        <f>IF('Pattern Design'!M35&lt;3,0,'Pattern Design'!M35/16.7)</f>
        <v>0</v>
      </c>
      <c r="L9" s="80">
        <f>IF('Pattern Design'!N35&lt;3,0,'Pattern Design'!N35/16.7)</f>
        <v>0</v>
      </c>
      <c r="M9" s="80">
        <f>IF('Pattern Design'!O35&lt;3,0,'Pattern Design'!O35/16.7)</f>
        <v>0</v>
      </c>
      <c r="N9" s="80">
        <f>IF('Pattern Design'!P35&lt;3,0,'Pattern Design'!P35/16.7)</f>
        <v>0</v>
      </c>
      <c r="O9" s="80">
        <f>IF('Pattern Design'!Q35&lt;3,0,'Pattern Design'!Q35/16.7)</f>
        <v>0</v>
      </c>
      <c r="P9" s="80">
        <f>IF('Pattern Design'!R35&lt;3,0,'Pattern Design'!R35/16.7)</f>
        <v>0</v>
      </c>
      <c r="Q9" s="80">
        <f>IF('Pattern Design'!S35&lt;3,0,'Pattern Design'!S35/16.7)</f>
        <v>0</v>
      </c>
      <c r="R9" s="80">
        <f>IF('Pattern Design'!T35&lt;3,0,'Pattern Design'!T35/16.7)</f>
        <v>0</v>
      </c>
      <c r="S9" s="80">
        <f>IF('Pattern Design'!U35&lt;3,0,'Pattern Design'!U35/16.7)</f>
        <v>0</v>
      </c>
      <c r="T9" s="80">
        <f>IF('Pattern Design'!V35&lt;3,0,'Pattern Design'!V35/16.7)</f>
        <v>0</v>
      </c>
      <c r="U9" s="80">
        <f>IF('Pattern Design'!W35&lt;3,0,'Pattern Design'!W35/16.7)</f>
        <v>0</v>
      </c>
      <c r="V9" s="80">
        <f>IF('Pattern Design'!X35&lt;3,0,'Pattern Design'!X35/16.7)</f>
        <v>0</v>
      </c>
      <c r="W9" s="80">
        <f>IF('Pattern Design'!Y35&lt;3,0,'Pattern Design'!Y35/16.7)</f>
        <v>0</v>
      </c>
      <c r="X9" s="80">
        <f>IF('Pattern Design'!Z35&lt;3,0,'Pattern Design'!Z35/16.7)</f>
        <v>0</v>
      </c>
      <c r="Y9" s="80">
        <f>IF('Pattern Design'!AA35&lt;3,0,'Pattern Design'!AA35/16.7)</f>
        <v>0</v>
      </c>
      <c r="Z9" s="80">
        <f>IF('Pattern Design'!AB35&lt;3,0,'Pattern Design'!AB35/16.7)</f>
        <v>0</v>
      </c>
      <c r="AA9" s="80">
        <f>IF('Pattern Design'!AC35&lt;3,0,'Pattern Design'!AC35/16.7)</f>
        <v>0</v>
      </c>
      <c r="AB9" s="80">
        <f>IF('Pattern Design'!AD35&lt;3,0,'Pattern Design'!AD35/16.7)</f>
        <v>0</v>
      </c>
      <c r="AC9" s="80">
        <f>IF('Pattern Design'!AE35&lt;3,0,'Pattern Design'!AE35/16.7)</f>
        <v>0</v>
      </c>
      <c r="AD9" s="80">
        <f>IF('Pattern Design'!AF35&lt;3,0,'Pattern Design'!AF35/16.7)</f>
        <v>0</v>
      </c>
      <c r="AE9" s="80">
        <f>IF('Pattern Design'!AG35&lt;3,0,'Pattern Design'!AG35/16.7)</f>
        <v>0</v>
      </c>
      <c r="AF9" s="80">
        <f>IF('Pattern Design'!AH35&lt;3,0,'Pattern Design'!AH35/16.7)</f>
        <v>0</v>
      </c>
      <c r="AG9" s="80">
        <f>IF('Pattern Design'!AI35&lt;3,0,'Pattern Design'!AI35/16.7)</f>
        <v>0</v>
      </c>
      <c r="AH9" s="80">
        <f>IF('Pattern Design'!AJ35&lt;3,0,'Pattern Design'!AJ35/16.7)</f>
        <v>0</v>
      </c>
      <c r="AI9" s="80">
        <f>IF('Pattern Design'!AK35&lt;3,0,'Pattern Design'!AK35/16.7)</f>
        <v>0</v>
      </c>
      <c r="AJ9" s="80">
        <f>IF('Pattern Design'!AL35&lt;3,0,'Pattern Design'!AL35/16.7)</f>
        <v>0</v>
      </c>
      <c r="AK9" s="80">
        <f>IF('Pattern Design'!AM35&lt;3,0,'Pattern Design'!AM35/16.7)</f>
        <v>0</v>
      </c>
      <c r="AL9" s="80">
        <f>IF('Pattern Design'!AN35&lt;3,0,'Pattern Design'!AN35/16.7)</f>
        <v>0</v>
      </c>
      <c r="AM9" s="80">
        <f>IF('Pattern Design'!AO35&lt;3,0,'Pattern Design'!AO35/16.7)</f>
        <v>0</v>
      </c>
      <c r="AN9" s="80">
        <f>IF('Pattern Design'!AP35&lt;3,0,'Pattern Design'!AP35/16.7)</f>
        <v>0</v>
      </c>
    </row>
    <row r="10" spans="1:43" x14ac:dyDescent="0.25">
      <c r="A10">
        <f>'Pattern Design'!AJ21-(Sheet1!A3+Sheet1!A4+Sheet1!A5+Sheet1!A6+Sheet1!A7+Sheet1!A8+Sheet1!A9)</f>
        <v>0</v>
      </c>
      <c r="B10" s="80">
        <f>IF('Pattern Design'!D36&lt;3,0,'Pattern Design'!D36/16.7)</f>
        <v>0</v>
      </c>
      <c r="C10" s="80">
        <f>IF('Pattern Design'!E36&lt;3,0,'Pattern Design'!E36/16.7)</f>
        <v>0</v>
      </c>
      <c r="D10" s="80">
        <f>IF('Pattern Design'!F36&lt;3,0,'Pattern Design'!F36/16.7)</f>
        <v>0</v>
      </c>
      <c r="E10" s="80">
        <f>IF('Pattern Design'!G36&lt;3,0,'Pattern Design'!G36/16.7)</f>
        <v>0</v>
      </c>
      <c r="F10" s="80">
        <f>IF('Pattern Design'!H36&lt;3,0,'Pattern Design'!H36/16.7)</f>
        <v>0</v>
      </c>
      <c r="G10" s="80">
        <f>IF('Pattern Design'!I36&lt;3,0,'Pattern Design'!I36/16.7)</f>
        <v>0</v>
      </c>
      <c r="H10" s="80">
        <f>IF('Pattern Design'!J36&lt;3,0,'Pattern Design'!J36/16.7)</f>
        <v>0</v>
      </c>
      <c r="I10" s="80">
        <f>IF('Pattern Design'!K36&lt;3,0,'Pattern Design'!K36/16.7)</f>
        <v>0</v>
      </c>
      <c r="J10" s="80">
        <f>IF('Pattern Design'!L36&lt;3,0,'Pattern Design'!L36/16.7)</f>
        <v>0</v>
      </c>
      <c r="K10" s="80">
        <f>IF('Pattern Design'!M36&lt;3,0,'Pattern Design'!M36/16.7)</f>
        <v>0</v>
      </c>
      <c r="L10" s="80">
        <f>IF('Pattern Design'!N36&lt;3,0,'Pattern Design'!N36/16.7)</f>
        <v>0</v>
      </c>
      <c r="M10" s="80">
        <f>IF('Pattern Design'!O36&lt;3,0,'Pattern Design'!O36/16.7)</f>
        <v>0</v>
      </c>
      <c r="N10" s="80">
        <f>IF('Pattern Design'!P36&lt;3,0,'Pattern Design'!P36/16.7)</f>
        <v>0</v>
      </c>
      <c r="O10" s="80">
        <f>IF('Pattern Design'!Q36&lt;3,0,'Pattern Design'!Q36/16.7)</f>
        <v>0</v>
      </c>
      <c r="P10" s="80">
        <f>IF('Pattern Design'!R36&lt;3,0,'Pattern Design'!R36/16.7)</f>
        <v>0</v>
      </c>
      <c r="Q10" s="80">
        <f>IF('Pattern Design'!S36&lt;3,0,'Pattern Design'!S36/16.7)</f>
        <v>0</v>
      </c>
      <c r="R10" s="80">
        <f>IF('Pattern Design'!T36&lt;3,0,'Pattern Design'!T36/16.7)</f>
        <v>0</v>
      </c>
      <c r="S10" s="80">
        <f>IF('Pattern Design'!U36&lt;3,0,'Pattern Design'!U36/16.7)</f>
        <v>0</v>
      </c>
      <c r="T10" s="80">
        <f>IF('Pattern Design'!V36&lt;3,0,'Pattern Design'!V36/16.7)</f>
        <v>0</v>
      </c>
      <c r="U10" s="80">
        <f>IF('Pattern Design'!W36&lt;3,0,'Pattern Design'!W36/16.7)</f>
        <v>0</v>
      </c>
      <c r="V10" s="80">
        <f>IF('Pattern Design'!X36&lt;3,0,'Pattern Design'!X36/16.7)</f>
        <v>0</v>
      </c>
      <c r="W10" s="80">
        <f>IF('Pattern Design'!Y36&lt;3,0,'Pattern Design'!Y36/16.7)</f>
        <v>0</v>
      </c>
      <c r="X10" s="80">
        <f>IF('Pattern Design'!Z36&lt;3,0,'Pattern Design'!Z36/16.7)</f>
        <v>0</v>
      </c>
      <c r="Y10" s="80">
        <f>IF('Pattern Design'!AA36&lt;3,0,'Pattern Design'!AA36/16.7)</f>
        <v>0</v>
      </c>
      <c r="Z10" s="80">
        <f>IF('Pattern Design'!AB36&lt;3,0,'Pattern Design'!AB36/16.7)</f>
        <v>0</v>
      </c>
      <c r="AA10" s="80">
        <f>IF('Pattern Design'!AC36&lt;3,0,'Pattern Design'!AC36/16.7)</f>
        <v>0</v>
      </c>
      <c r="AB10" s="80">
        <f>IF('Pattern Design'!AD36&lt;3,0,'Pattern Design'!AD36/16.7)</f>
        <v>0</v>
      </c>
      <c r="AC10" s="80">
        <f>IF('Pattern Design'!AE36&lt;3,0,'Pattern Design'!AE36/16.7)</f>
        <v>0</v>
      </c>
      <c r="AD10" s="80">
        <f>IF('Pattern Design'!AF36&lt;3,0,'Pattern Design'!AF36/16.7)</f>
        <v>0</v>
      </c>
      <c r="AE10" s="80">
        <f>IF('Pattern Design'!AG36&lt;3,0,'Pattern Design'!AG36/16.7)</f>
        <v>0</v>
      </c>
      <c r="AF10" s="80">
        <f>IF('Pattern Design'!AH36&lt;3,0,'Pattern Design'!AH36/16.7)</f>
        <v>0</v>
      </c>
      <c r="AG10" s="80">
        <f>IF('Pattern Design'!AI36&lt;3,0,'Pattern Design'!AI36/16.7)</f>
        <v>0</v>
      </c>
      <c r="AH10" s="80">
        <f>IF('Pattern Design'!AJ36&lt;3,0,'Pattern Design'!AJ36/16.7)</f>
        <v>0</v>
      </c>
      <c r="AI10" s="80">
        <f>IF('Pattern Design'!AK36&lt;3,0,'Pattern Design'!AK36/16.7)</f>
        <v>0</v>
      </c>
      <c r="AJ10" s="80">
        <f>IF('Pattern Design'!AL36&lt;3,0,'Pattern Design'!AL36/16.7)</f>
        <v>0</v>
      </c>
      <c r="AK10" s="80">
        <f>IF('Pattern Design'!AM36&lt;3,0,'Pattern Design'!AM36/16.7)</f>
        <v>0</v>
      </c>
      <c r="AL10" s="80">
        <f>IF('Pattern Design'!AN36&lt;3,0,'Pattern Design'!AN36/16.7)</f>
        <v>0</v>
      </c>
      <c r="AM10" s="80">
        <f>IF('Pattern Design'!AO36&lt;3,0,'Pattern Design'!AO36/16.7)</f>
        <v>0</v>
      </c>
      <c r="AN10" s="80">
        <f>IF('Pattern Design'!AP36&lt;3,0,'Pattern Design'!AP36/16.7)</f>
        <v>0</v>
      </c>
    </row>
    <row r="12" spans="1:43" x14ac:dyDescent="0.25">
      <c r="A12">
        <f>A3*10</f>
        <v>120</v>
      </c>
      <c r="B12">
        <f t="shared" ref="B12:B18" si="0">B3*$A12</f>
        <v>308.98203592814372</v>
      </c>
      <c r="C12">
        <f t="shared" ref="C12:AM16" si="1">C3*$A12</f>
        <v>330.53892215568862</v>
      </c>
      <c r="D12">
        <f t="shared" si="1"/>
        <v>352.09580838323359</v>
      </c>
      <c r="E12">
        <f t="shared" si="1"/>
        <v>373.65269461077844</v>
      </c>
      <c r="F12">
        <f t="shared" si="1"/>
        <v>395.20958083832335</v>
      </c>
      <c r="G12">
        <f t="shared" si="1"/>
        <v>416.76646706586831</v>
      </c>
      <c r="H12">
        <f t="shared" si="1"/>
        <v>438.32335329341322</v>
      </c>
      <c r="I12">
        <f t="shared" si="1"/>
        <v>459.88023952095807</v>
      </c>
      <c r="J12">
        <f t="shared" si="1"/>
        <v>481.43712574850298</v>
      </c>
      <c r="K12">
        <f t="shared" si="1"/>
        <v>502.994011976048</v>
      </c>
      <c r="L12">
        <f t="shared" si="1"/>
        <v>524.55089820359285</v>
      </c>
      <c r="M12">
        <f t="shared" si="1"/>
        <v>546.10778443113782</v>
      </c>
      <c r="N12">
        <f t="shared" si="1"/>
        <v>567.66467065868267</v>
      </c>
      <c r="O12">
        <f t="shared" si="1"/>
        <v>589.22155688622752</v>
      </c>
      <c r="P12">
        <f t="shared" si="1"/>
        <v>610.77844311377248</v>
      </c>
      <c r="Q12">
        <f t="shared" si="1"/>
        <v>632.33532934131733</v>
      </c>
      <c r="R12">
        <f t="shared" si="1"/>
        <v>653.8922155688623</v>
      </c>
      <c r="S12">
        <f t="shared" si="1"/>
        <v>675.44910179640726</v>
      </c>
      <c r="T12">
        <f t="shared" si="1"/>
        <v>697.00598802395211</v>
      </c>
      <c r="U12">
        <f t="shared" si="1"/>
        <v>718.56287425149708</v>
      </c>
      <c r="V12">
        <f t="shared" si="1"/>
        <v>697.00598802395211</v>
      </c>
      <c r="W12">
        <f t="shared" si="1"/>
        <v>675.44910179640726</v>
      </c>
      <c r="X12">
        <f t="shared" si="1"/>
        <v>653.8922155688623</v>
      </c>
      <c r="Y12">
        <f t="shared" si="1"/>
        <v>632.33532934131733</v>
      </c>
      <c r="Z12">
        <f t="shared" si="1"/>
        <v>610.77844311377248</v>
      </c>
      <c r="AA12">
        <f t="shared" si="1"/>
        <v>589.22155688622752</v>
      </c>
      <c r="AB12">
        <f t="shared" si="1"/>
        <v>567.66467065868267</v>
      </c>
      <c r="AC12">
        <f t="shared" si="1"/>
        <v>546.10778443113782</v>
      </c>
      <c r="AD12">
        <f t="shared" si="1"/>
        <v>524.55089820359285</v>
      </c>
      <c r="AE12">
        <f t="shared" si="1"/>
        <v>502.994011976048</v>
      </c>
      <c r="AF12">
        <f t="shared" si="1"/>
        <v>481.43712574850298</v>
      </c>
      <c r="AG12">
        <f t="shared" si="1"/>
        <v>459.88023952095807</v>
      </c>
      <c r="AH12">
        <f t="shared" si="1"/>
        <v>438.32335329341322</v>
      </c>
      <c r="AI12">
        <f t="shared" si="1"/>
        <v>416.76646706586831</v>
      </c>
      <c r="AJ12">
        <f t="shared" si="1"/>
        <v>395.20958083832335</v>
      </c>
      <c r="AK12">
        <f t="shared" si="1"/>
        <v>373.65269461077844</v>
      </c>
      <c r="AL12">
        <f t="shared" si="1"/>
        <v>352.09580838323359</v>
      </c>
      <c r="AM12">
        <f t="shared" si="1"/>
        <v>330.53892215568862</v>
      </c>
      <c r="AN12">
        <f t="shared" ref="AN12" si="2">AN3*$A12</f>
        <v>308.98203592814372</v>
      </c>
      <c r="AO12">
        <f>SUM(B12:AN12)</f>
        <v>19832.335329341313</v>
      </c>
      <c r="AP12">
        <f>AO12/1000</f>
        <v>19.832335329341312</v>
      </c>
      <c r="AQ12" s="80">
        <f>AP12*0.7</f>
        <v>13.882634730538918</v>
      </c>
    </row>
    <row r="13" spans="1:43" x14ac:dyDescent="0.25">
      <c r="A13">
        <f t="shared" ref="A13:A19" si="3">A4*10</f>
        <v>90</v>
      </c>
      <c r="B13">
        <f t="shared" si="0"/>
        <v>177.8443113772455</v>
      </c>
      <c r="C13">
        <f t="shared" si="1"/>
        <v>188.62275449101799</v>
      </c>
      <c r="D13">
        <f t="shared" si="1"/>
        <v>199.40119760479041</v>
      </c>
      <c r="E13">
        <f t="shared" si="1"/>
        <v>210.17964071856287</v>
      </c>
      <c r="F13">
        <f t="shared" si="1"/>
        <v>220.95808383233532</v>
      </c>
      <c r="G13">
        <f t="shared" si="1"/>
        <v>231.7365269461078</v>
      </c>
      <c r="H13">
        <f t="shared" si="1"/>
        <v>242.51497005988026</v>
      </c>
      <c r="I13">
        <f t="shared" si="1"/>
        <v>253.29341317365271</v>
      </c>
      <c r="J13">
        <f t="shared" si="1"/>
        <v>264.07185628742519</v>
      </c>
      <c r="K13">
        <f t="shared" si="1"/>
        <v>274.85029940119762</v>
      </c>
      <c r="L13">
        <f t="shared" si="1"/>
        <v>285.62874251497004</v>
      </c>
      <c r="M13">
        <f t="shared" si="1"/>
        <v>296.40718562874252</v>
      </c>
      <c r="N13">
        <f t="shared" si="1"/>
        <v>307.18562874251495</v>
      </c>
      <c r="O13">
        <f t="shared" si="1"/>
        <v>317.96407185628743</v>
      </c>
      <c r="P13">
        <f t="shared" si="1"/>
        <v>328.74251497005991</v>
      </c>
      <c r="Q13">
        <f t="shared" si="1"/>
        <v>339.52095808383234</v>
      </c>
      <c r="R13">
        <f t="shared" si="1"/>
        <v>350.29940119760482</v>
      </c>
      <c r="S13">
        <f t="shared" si="1"/>
        <v>361.07784431137725</v>
      </c>
      <c r="T13">
        <f t="shared" si="1"/>
        <v>371.85628742514973</v>
      </c>
      <c r="U13">
        <f t="shared" si="1"/>
        <v>382.63473053892216</v>
      </c>
      <c r="V13">
        <f t="shared" si="1"/>
        <v>371.85628742514973</v>
      </c>
      <c r="W13">
        <f t="shared" si="1"/>
        <v>361.07784431137725</v>
      </c>
      <c r="X13">
        <f t="shared" si="1"/>
        <v>350.29940119760482</v>
      </c>
      <c r="Y13">
        <f t="shared" si="1"/>
        <v>339.52095808383234</v>
      </c>
      <c r="Z13">
        <f t="shared" si="1"/>
        <v>328.74251497005991</v>
      </c>
      <c r="AA13">
        <f t="shared" si="1"/>
        <v>317.96407185628743</v>
      </c>
      <c r="AB13">
        <f t="shared" si="1"/>
        <v>307.18562874251495</v>
      </c>
      <c r="AC13">
        <f t="shared" si="1"/>
        <v>296.40718562874252</v>
      </c>
      <c r="AD13">
        <f t="shared" si="1"/>
        <v>285.62874251497004</v>
      </c>
      <c r="AE13">
        <f t="shared" si="1"/>
        <v>274.85029940119762</v>
      </c>
      <c r="AF13">
        <f t="shared" si="1"/>
        <v>264.07185628742519</v>
      </c>
      <c r="AG13">
        <f t="shared" si="1"/>
        <v>253.29341317365271</v>
      </c>
      <c r="AH13">
        <f t="shared" si="1"/>
        <v>242.51497005988026</v>
      </c>
      <c r="AI13">
        <f t="shared" si="1"/>
        <v>231.7365269461078</v>
      </c>
      <c r="AJ13">
        <f t="shared" si="1"/>
        <v>220.95808383233532</v>
      </c>
      <c r="AK13">
        <f t="shared" si="1"/>
        <v>210.17964071856287</v>
      </c>
      <c r="AL13">
        <f t="shared" si="1"/>
        <v>199.40119760479041</v>
      </c>
      <c r="AM13">
        <f t="shared" si="1"/>
        <v>188.62275449101799</v>
      </c>
      <c r="AN13">
        <f t="shared" ref="AN13" si="4">AN4*$A13</f>
        <v>177.8443113772455</v>
      </c>
      <c r="AO13">
        <f t="shared" ref="AO13:AO19" si="5">SUM(B13:AN13)</f>
        <v>10826.946107784428</v>
      </c>
      <c r="AP13">
        <f t="shared" ref="AP13:AP19" si="6">AO13/1000</f>
        <v>10.826946107784428</v>
      </c>
      <c r="AQ13" s="80">
        <f t="shared" ref="AQ13:AQ19" si="7">AP13*0.7</f>
        <v>7.5788622754490991</v>
      </c>
    </row>
    <row r="14" spans="1:43" x14ac:dyDescent="0.25">
      <c r="A14">
        <f t="shared" si="3"/>
        <v>70</v>
      </c>
      <c r="B14">
        <f t="shared" si="0"/>
        <v>83.832335329341319</v>
      </c>
      <c r="C14">
        <f t="shared" si="1"/>
        <v>88.023952095808397</v>
      </c>
      <c r="D14">
        <f t="shared" si="1"/>
        <v>92.215568862275447</v>
      </c>
      <c r="E14">
        <f t="shared" si="1"/>
        <v>96.407185628742511</v>
      </c>
      <c r="F14">
        <f t="shared" si="1"/>
        <v>100.59880239520957</v>
      </c>
      <c r="G14">
        <f t="shared" si="1"/>
        <v>104.79041916167665</v>
      </c>
      <c r="H14">
        <f t="shared" si="1"/>
        <v>108.98203592814372</v>
      </c>
      <c r="I14">
        <f t="shared" si="1"/>
        <v>113.17365269461078</v>
      </c>
      <c r="J14">
        <f t="shared" si="1"/>
        <v>117.36526946107786</v>
      </c>
      <c r="K14">
        <f t="shared" si="1"/>
        <v>121.55688622754492</v>
      </c>
      <c r="L14">
        <f t="shared" si="1"/>
        <v>125.74850299401199</v>
      </c>
      <c r="M14">
        <f t="shared" si="1"/>
        <v>129.94011976047904</v>
      </c>
      <c r="N14">
        <f t="shared" si="1"/>
        <v>134.1317365269461</v>
      </c>
      <c r="O14">
        <f t="shared" si="1"/>
        <v>138.32335329341316</v>
      </c>
      <c r="P14">
        <f t="shared" si="1"/>
        <v>142.51497005988026</v>
      </c>
      <c r="Q14">
        <f t="shared" si="1"/>
        <v>146.70658682634732</v>
      </c>
      <c r="R14">
        <f t="shared" si="1"/>
        <v>150.89820359281438</v>
      </c>
      <c r="S14">
        <f t="shared" si="1"/>
        <v>155.08982035928142</v>
      </c>
      <c r="T14">
        <f t="shared" si="1"/>
        <v>159.28143712574851</v>
      </c>
      <c r="U14">
        <f t="shared" si="1"/>
        <v>163.47305389221557</v>
      </c>
      <c r="V14">
        <f t="shared" si="1"/>
        <v>159.28143712574851</v>
      </c>
      <c r="W14">
        <f t="shared" si="1"/>
        <v>155.08982035928142</v>
      </c>
      <c r="X14">
        <f t="shared" si="1"/>
        <v>150.89820359281438</v>
      </c>
      <c r="Y14">
        <f t="shared" si="1"/>
        <v>146.70658682634732</v>
      </c>
      <c r="Z14">
        <f t="shared" si="1"/>
        <v>142.51497005988026</v>
      </c>
      <c r="AA14">
        <f t="shared" si="1"/>
        <v>138.32335329341316</v>
      </c>
      <c r="AB14">
        <f t="shared" si="1"/>
        <v>134.1317365269461</v>
      </c>
      <c r="AC14">
        <f t="shared" si="1"/>
        <v>129.94011976047904</v>
      </c>
      <c r="AD14">
        <f t="shared" si="1"/>
        <v>125.74850299401199</v>
      </c>
      <c r="AE14">
        <f t="shared" si="1"/>
        <v>121.55688622754492</v>
      </c>
      <c r="AF14">
        <f t="shared" si="1"/>
        <v>117.36526946107786</v>
      </c>
      <c r="AG14">
        <f t="shared" si="1"/>
        <v>113.17365269461078</v>
      </c>
      <c r="AH14">
        <f t="shared" si="1"/>
        <v>108.98203592814372</v>
      </c>
      <c r="AI14">
        <f t="shared" si="1"/>
        <v>104.79041916167665</v>
      </c>
      <c r="AJ14">
        <f t="shared" si="1"/>
        <v>100.59880239520957</v>
      </c>
      <c r="AK14">
        <f t="shared" si="1"/>
        <v>96.407185628742511</v>
      </c>
      <c r="AL14">
        <f t="shared" si="1"/>
        <v>92.215568862275447</v>
      </c>
      <c r="AM14">
        <f t="shared" si="1"/>
        <v>88.023952095808397</v>
      </c>
      <c r="AN14">
        <f t="shared" ref="AN14" si="8">AN5*$A14</f>
        <v>83.832335329341319</v>
      </c>
      <c r="AO14">
        <f t="shared" si="5"/>
        <v>4782.6347305389227</v>
      </c>
      <c r="AP14">
        <f t="shared" si="6"/>
        <v>4.7826347305389225</v>
      </c>
      <c r="AQ14" s="80">
        <f t="shared" si="7"/>
        <v>3.3478443113772456</v>
      </c>
    </row>
    <row r="15" spans="1:43" x14ac:dyDescent="0.25">
      <c r="A15">
        <f t="shared" si="3"/>
        <v>60</v>
      </c>
      <c r="B15">
        <f t="shared" si="0"/>
        <v>35.928143712574851</v>
      </c>
      <c r="C15">
        <f t="shared" si="1"/>
        <v>35.928143712574851</v>
      </c>
      <c r="D15">
        <f t="shared" si="1"/>
        <v>39.520958083832333</v>
      </c>
      <c r="E15">
        <f t="shared" si="1"/>
        <v>39.520958083832333</v>
      </c>
      <c r="F15">
        <f t="shared" si="1"/>
        <v>43.113772455089823</v>
      </c>
      <c r="G15">
        <f t="shared" si="1"/>
        <v>43.113772455089823</v>
      </c>
      <c r="H15">
        <f t="shared" si="1"/>
        <v>46.706586826347305</v>
      </c>
      <c r="I15">
        <f t="shared" si="1"/>
        <v>46.706586826347305</v>
      </c>
      <c r="J15">
        <f t="shared" si="1"/>
        <v>50.299401197604794</v>
      </c>
      <c r="K15">
        <f t="shared" si="1"/>
        <v>50.299401197604794</v>
      </c>
      <c r="L15">
        <f t="shared" si="1"/>
        <v>53.892215568862284</v>
      </c>
      <c r="M15">
        <f t="shared" si="1"/>
        <v>53.892215568862284</v>
      </c>
      <c r="N15">
        <f t="shared" si="1"/>
        <v>57.485029940119759</v>
      </c>
      <c r="O15">
        <f t="shared" si="1"/>
        <v>57.485029940119759</v>
      </c>
      <c r="P15">
        <f t="shared" si="1"/>
        <v>61.077844311377248</v>
      </c>
      <c r="Q15">
        <f t="shared" si="1"/>
        <v>61.077844311377248</v>
      </c>
      <c r="R15">
        <f t="shared" si="1"/>
        <v>64.670658682634738</v>
      </c>
      <c r="S15">
        <f t="shared" si="1"/>
        <v>64.670658682634738</v>
      </c>
      <c r="T15">
        <f t="shared" si="1"/>
        <v>68.263473053892227</v>
      </c>
      <c r="U15">
        <f t="shared" si="1"/>
        <v>68.263473053892227</v>
      </c>
      <c r="V15">
        <f t="shared" si="1"/>
        <v>68.263473053892227</v>
      </c>
      <c r="W15">
        <f t="shared" si="1"/>
        <v>64.670658682634738</v>
      </c>
      <c r="X15">
        <f t="shared" si="1"/>
        <v>64.670658682634738</v>
      </c>
      <c r="Y15">
        <f t="shared" si="1"/>
        <v>61.077844311377248</v>
      </c>
      <c r="Z15">
        <f t="shared" si="1"/>
        <v>61.077844311377248</v>
      </c>
      <c r="AA15">
        <f t="shared" si="1"/>
        <v>57.485029940119759</v>
      </c>
      <c r="AB15">
        <f t="shared" si="1"/>
        <v>57.485029940119759</v>
      </c>
      <c r="AC15">
        <f t="shared" si="1"/>
        <v>53.892215568862284</v>
      </c>
      <c r="AD15">
        <f t="shared" si="1"/>
        <v>53.892215568862284</v>
      </c>
      <c r="AE15">
        <f t="shared" si="1"/>
        <v>50.299401197604794</v>
      </c>
      <c r="AF15">
        <f t="shared" si="1"/>
        <v>50.299401197604794</v>
      </c>
      <c r="AG15">
        <f t="shared" si="1"/>
        <v>46.706586826347305</v>
      </c>
      <c r="AH15">
        <f t="shared" si="1"/>
        <v>46.706586826347305</v>
      </c>
      <c r="AI15">
        <f t="shared" si="1"/>
        <v>43.113772455089823</v>
      </c>
      <c r="AJ15">
        <f t="shared" si="1"/>
        <v>43.113772455089823</v>
      </c>
      <c r="AK15">
        <f t="shared" si="1"/>
        <v>39.520958083832333</v>
      </c>
      <c r="AL15">
        <f t="shared" si="1"/>
        <v>39.520958083832333</v>
      </c>
      <c r="AM15">
        <f t="shared" si="1"/>
        <v>35.928143712574851</v>
      </c>
      <c r="AN15">
        <f t="shared" ref="AN15" si="9">AN6*$A15</f>
        <v>35.928143712574851</v>
      </c>
      <c r="AO15">
        <f t="shared" si="5"/>
        <v>2015.5688622754492</v>
      </c>
      <c r="AP15">
        <f t="shared" si="6"/>
        <v>2.0155688622754493</v>
      </c>
      <c r="AQ15" s="80">
        <f t="shared" si="7"/>
        <v>1.4108982035928144</v>
      </c>
    </row>
    <row r="16" spans="1:43" x14ac:dyDescent="0.25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5">
      <c r="A17">
        <f t="shared" si="3"/>
        <v>-400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6">
        <f t="shared" si="6"/>
        <v>0</v>
      </c>
      <c r="AQ17" s="80">
        <f t="shared" si="7"/>
        <v>0</v>
      </c>
    </row>
    <row r="18" spans="1:43" x14ac:dyDescent="0.25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5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5">
      <c r="AO20">
        <f>SUM(AO12:AO19)</f>
        <v>37457.485029940108</v>
      </c>
      <c r="AQ20" s="80">
        <f>SUM(AQ12:AQ19)</f>
        <v>26.220239520958074</v>
      </c>
    </row>
    <row r="21" spans="1:43" x14ac:dyDescent="0.25">
      <c r="B21" s="85">
        <f>B12/1000</f>
        <v>0.30898203592814372</v>
      </c>
      <c r="C21" s="85">
        <f t="shared" ref="C21:AN21" si="15">C12/1000</f>
        <v>0.33053892215568864</v>
      </c>
      <c r="D21" s="85">
        <f t="shared" si="15"/>
        <v>0.35209580838323357</v>
      </c>
      <c r="E21" s="85">
        <f t="shared" si="15"/>
        <v>0.37365269461077844</v>
      </c>
      <c r="F21" s="85">
        <f t="shared" si="15"/>
        <v>0.39520958083832336</v>
      </c>
      <c r="G21" s="85">
        <f t="shared" si="15"/>
        <v>0.41676646706586828</v>
      </c>
      <c r="H21" s="85">
        <f t="shared" si="15"/>
        <v>0.43832335329341321</v>
      </c>
      <c r="I21" s="85">
        <f t="shared" si="15"/>
        <v>0.45988023952095808</v>
      </c>
      <c r="J21" s="85">
        <f t="shared" si="15"/>
        <v>0.481437125748503</v>
      </c>
      <c r="K21" s="85">
        <f t="shared" si="15"/>
        <v>0.50299401197604798</v>
      </c>
      <c r="L21" s="85">
        <f t="shared" si="15"/>
        <v>0.5245508982035928</v>
      </c>
      <c r="M21" s="85">
        <f t="shared" si="15"/>
        <v>0.54610778443113783</v>
      </c>
      <c r="N21" s="85">
        <f t="shared" si="15"/>
        <v>0.56766467065868265</v>
      </c>
      <c r="O21" s="85">
        <f t="shared" si="15"/>
        <v>0.58922155688622757</v>
      </c>
      <c r="P21" s="85">
        <f t="shared" si="15"/>
        <v>0.6107784431137725</v>
      </c>
      <c r="Q21" s="85">
        <f t="shared" si="15"/>
        <v>0.63233532934131731</v>
      </c>
      <c r="R21" s="85">
        <f t="shared" si="15"/>
        <v>0.65389221556886234</v>
      </c>
      <c r="S21" s="85">
        <f t="shared" si="15"/>
        <v>0.67544910179640727</v>
      </c>
      <c r="T21" s="85">
        <f t="shared" si="15"/>
        <v>0.69700598802395208</v>
      </c>
      <c r="U21" s="85">
        <f t="shared" si="15"/>
        <v>0.71856287425149712</v>
      </c>
      <c r="V21" s="85">
        <f t="shared" si="15"/>
        <v>0.69700598802395208</v>
      </c>
      <c r="W21" s="85">
        <f t="shared" si="15"/>
        <v>0.67544910179640727</v>
      </c>
      <c r="X21" s="85">
        <f t="shared" si="15"/>
        <v>0.65389221556886234</v>
      </c>
      <c r="Y21" s="85">
        <f t="shared" si="15"/>
        <v>0.63233532934131731</v>
      </c>
      <c r="Z21" s="85">
        <f t="shared" si="15"/>
        <v>0.6107784431137725</v>
      </c>
      <c r="AA21" s="85">
        <f t="shared" si="15"/>
        <v>0.58922155688622757</v>
      </c>
      <c r="AB21" s="85">
        <f t="shared" si="15"/>
        <v>0.56766467065868265</v>
      </c>
      <c r="AC21" s="85">
        <f t="shared" si="15"/>
        <v>0.54610778443113783</v>
      </c>
      <c r="AD21" s="85">
        <f t="shared" si="15"/>
        <v>0.5245508982035928</v>
      </c>
      <c r="AE21" s="85">
        <f t="shared" si="15"/>
        <v>0.50299401197604798</v>
      </c>
      <c r="AF21" s="85">
        <f t="shared" si="15"/>
        <v>0.481437125748503</v>
      </c>
      <c r="AG21" s="85">
        <f t="shared" si="15"/>
        <v>0.45988023952095808</v>
      </c>
      <c r="AH21" s="85">
        <f t="shared" si="15"/>
        <v>0.43832335329341321</v>
      </c>
      <c r="AI21" s="85">
        <f t="shared" si="15"/>
        <v>0.41676646706586828</v>
      </c>
      <c r="AJ21" s="85">
        <f t="shared" si="15"/>
        <v>0.39520958083832336</v>
      </c>
      <c r="AK21" s="85">
        <f t="shared" si="15"/>
        <v>0.37365269461077844</v>
      </c>
      <c r="AL21" s="85">
        <f t="shared" si="15"/>
        <v>0.35209580838323357</v>
      </c>
      <c r="AM21" s="85">
        <f t="shared" si="15"/>
        <v>0.33053892215568864</v>
      </c>
      <c r="AN21" s="85">
        <f t="shared" si="15"/>
        <v>0.30898203592814372</v>
      </c>
      <c r="AO21" s="80">
        <f>AO20/1000</f>
        <v>37.457485029940109</v>
      </c>
    </row>
    <row r="22" spans="1:43" x14ac:dyDescent="0.25">
      <c r="B22" s="85">
        <f t="shared" ref="B22:AN22" si="16">B13/1000</f>
        <v>0.17784431137724549</v>
      </c>
      <c r="C22" s="85">
        <f t="shared" si="16"/>
        <v>0.18862275449101798</v>
      </c>
      <c r="D22" s="85">
        <f t="shared" si="16"/>
        <v>0.19940119760479041</v>
      </c>
      <c r="E22" s="85">
        <f t="shared" si="16"/>
        <v>0.21017964071856288</v>
      </c>
      <c r="F22" s="85">
        <f t="shared" si="16"/>
        <v>0.22095808383233531</v>
      </c>
      <c r="G22" s="85">
        <f t="shared" si="16"/>
        <v>0.2317365269461078</v>
      </c>
      <c r="H22" s="85">
        <f t="shared" si="16"/>
        <v>0.24251497005988026</v>
      </c>
      <c r="I22" s="85">
        <f t="shared" si="16"/>
        <v>0.25329341317365273</v>
      </c>
      <c r="J22" s="85">
        <f t="shared" si="16"/>
        <v>0.26407185628742519</v>
      </c>
      <c r="K22" s="85">
        <f t="shared" si="16"/>
        <v>0.2748502994011976</v>
      </c>
      <c r="L22" s="85">
        <f t="shared" si="16"/>
        <v>0.28562874251497006</v>
      </c>
      <c r="M22" s="85">
        <f t="shared" si="16"/>
        <v>0.29640718562874252</v>
      </c>
      <c r="N22" s="85">
        <f t="shared" si="16"/>
        <v>0.30718562874251493</v>
      </c>
      <c r="O22" s="85">
        <f t="shared" si="16"/>
        <v>0.31796407185628744</v>
      </c>
      <c r="P22" s="85">
        <f t="shared" si="16"/>
        <v>0.32874251497005991</v>
      </c>
      <c r="Q22" s="85">
        <f t="shared" si="16"/>
        <v>0.33952095808383231</v>
      </c>
      <c r="R22" s="85">
        <f t="shared" si="16"/>
        <v>0.35029940119760483</v>
      </c>
      <c r="S22" s="85">
        <f t="shared" si="16"/>
        <v>0.36107784431137724</v>
      </c>
      <c r="T22" s="85">
        <f t="shared" si="16"/>
        <v>0.37185628742514976</v>
      </c>
      <c r="U22" s="85">
        <f t="shared" si="16"/>
        <v>0.38263473053892216</v>
      </c>
      <c r="V22" s="85">
        <f t="shared" si="16"/>
        <v>0.37185628742514976</v>
      </c>
      <c r="W22" s="85">
        <f t="shared" si="16"/>
        <v>0.36107784431137724</v>
      </c>
      <c r="X22" s="85">
        <f t="shared" si="16"/>
        <v>0.35029940119760483</v>
      </c>
      <c r="Y22" s="85">
        <f t="shared" si="16"/>
        <v>0.33952095808383231</v>
      </c>
      <c r="Z22" s="85">
        <f t="shared" si="16"/>
        <v>0.32874251497005991</v>
      </c>
      <c r="AA22" s="85">
        <f t="shared" si="16"/>
        <v>0.31796407185628744</v>
      </c>
      <c r="AB22" s="85">
        <f t="shared" si="16"/>
        <v>0.30718562874251493</v>
      </c>
      <c r="AC22" s="85">
        <f t="shared" si="16"/>
        <v>0.29640718562874252</v>
      </c>
      <c r="AD22" s="85">
        <f t="shared" si="16"/>
        <v>0.28562874251497006</v>
      </c>
      <c r="AE22" s="85">
        <f t="shared" si="16"/>
        <v>0.2748502994011976</v>
      </c>
      <c r="AF22" s="85">
        <f t="shared" si="16"/>
        <v>0.26407185628742519</v>
      </c>
      <c r="AG22" s="85">
        <f t="shared" si="16"/>
        <v>0.25329341317365273</v>
      </c>
      <c r="AH22" s="85">
        <f t="shared" si="16"/>
        <v>0.24251497005988026</v>
      </c>
      <c r="AI22" s="85">
        <f t="shared" si="16"/>
        <v>0.2317365269461078</v>
      </c>
      <c r="AJ22" s="85">
        <f t="shared" si="16"/>
        <v>0.22095808383233531</v>
      </c>
      <c r="AK22" s="85">
        <f t="shared" si="16"/>
        <v>0.21017964071856288</v>
      </c>
      <c r="AL22" s="85">
        <f t="shared" si="16"/>
        <v>0.19940119760479041</v>
      </c>
      <c r="AM22" s="85">
        <f t="shared" si="16"/>
        <v>0.18862275449101798</v>
      </c>
      <c r="AN22" s="85">
        <f t="shared" si="16"/>
        <v>0.17784431137724549</v>
      </c>
    </row>
    <row r="23" spans="1:43" x14ac:dyDescent="0.25">
      <c r="B23" s="85">
        <f t="shared" ref="B23:AN23" si="17">B14/1000</f>
        <v>8.3832335329341326E-2</v>
      </c>
      <c r="C23" s="85">
        <f t="shared" si="17"/>
        <v>8.8023952095808392E-2</v>
      </c>
      <c r="D23" s="85">
        <f t="shared" si="17"/>
        <v>9.2215568862275443E-2</v>
      </c>
      <c r="E23" s="85">
        <f t="shared" si="17"/>
        <v>9.6407185628742509E-2</v>
      </c>
      <c r="F23" s="85">
        <f t="shared" si="17"/>
        <v>0.10059880239520957</v>
      </c>
      <c r="G23" s="85">
        <f t="shared" si="17"/>
        <v>0.10479041916167665</v>
      </c>
      <c r="H23" s="85">
        <f t="shared" si="17"/>
        <v>0.10898203592814372</v>
      </c>
      <c r="I23" s="85">
        <f t="shared" si="17"/>
        <v>0.11317365269461079</v>
      </c>
      <c r="J23" s="85">
        <f t="shared" si="17"/>
        <v>0.11736526946107786</v>
      </c>
      <c r="K23" s="85">
        <f t="shared" si="17"/>
        <v>0.12155688622754492</v>
      </c>
      <c r="L23" s="85">
        <f t="shared" si="17"/>
        <v>0.125748502994012</v>
      </c>
      <c r="M23" s="85">
        <f t="shared" si="17"/>
        <v>0.12994011976047903</v>
      </c>
      <c r="N23" s="85">
        <f t="shared" si="17"/>
        <v>0.1341317365269461</v>
      </c>
      <c r="O23" s="85">
        <f t="shared" si="17"/>
        <v>0.13832335329341316</v>
      </c>
      <c r="P23" s="85">
        <f t="shared" si="17"/>
        <v>0.14251497005988026</v>
      </c>
      <c r="Q23" s="85">
        <f t="shared" si="17"/>
        <v>0.14670658682634732</v>
      </c>
      <c r="R23" s="85">
        <f t="shared" si="17"/>
        <v>0.15089820359281439</v>
      </c>
      <c r="S23" s="85">
        <f t="shared" si="17"/>
        <v>0.15508982035928143</v>
      </c>
      <c r="T23" s="85">
        <f t="shared" si="17"/>
        <v>0.15928143712574852</v>
      </c>
      <c r="U23" s="85">
        <f t="shared" si="17"/>
        <v>0.16347305389221559</v>
      </c>
      <c r="V23" s="85">
        <f t="shared" si="17"/>
        <v>0.15928143712574852</v>
      </c>
      <c r="W23" s="85">
        <f t="shared" si="17"/>
        <v>0.15508982035928143</v>
      </c>
      <c r="X23" s="85">
        <f t="shared" si="17"/>
        <v>0.15089820359281439</v>
      </c>
      <c r="Y23" s="85">
        <f t="shared" si="17"/>
        <v>0.14670658682634732</v>
      </c>
      <c r="Z23" s="85">
        <f t="shared" si="17"/>
        <v>0.14251497005988026</v>
      </c>
      <c r="AA23" s="85">
        <f t="shared" si="17"/>
        <v>0.13832335329341316</v>
      </c>
      <c r="AB23" s="85">
        <f t="shared" si="17"/>
        <v>0.1341317365269461</v>
      </c>
      <c r="AC23" s="85">
        <f t="shared" si="17"/>
        <v>0.12994011976047903</v>
      </c>
      <c r="AD23" s="85">
        <f t="shared" si="17"/>
        <v>0.125748502994012</v>
      </c>
      <c r="AE23" s="85">
        <f t="shared" si="17"/>
        <v>0.12155688622754492</v>
      </c>
      <c r="AF23" s="85">
        <f t="shared" si="17"/>
        <v>0.11736526946107786</v>
      </c>
      <c r="AG23" s="85">
        <f t="shared" si="17"/>
        <v>0.11317365269461079</v>
      </c>
      <c r="AH23" s="85">
        <f t="shared" si="17"/>
        <v>0.10898203592814372</v>
      </c>
      <c r="AI23" s="85">
        <f t="shared" si="17"/>
        <v>0.10479041916167665</v>
      </c>
      <c r="AJ23" s="85">
        <f t="shared" si="17"/>
        <v>0.10059880239520957</v>
      </c>
      <c r="AK23" s="85">
        <f t="shared" si="17"/>
        <v>9.6407185628742509E-2</v>
      </c>
      <c r="AL23" s="85">
        <f t="shared" si="17"/>
        <v>9.2215568862275443E-2</v>
      </c>
      <c r="AM23" s="85">
        <f t="shared" si="17"/>
        <v>8.8023952095808392E-2</v>
      </c>
      <c r="AN23" s="85">
        <f t="shared" si="17"/>
        <v>8.3832335329341326E-2</v>
      </c>
      <c r="AO23" s="81"/>
    </row>
    <row r="24" spans="1:43" x14ac:dyDescent="0.25">
      <c r="B24" s="85">
        <f t="shared" ref="B24:AN24" si="18">B15/1000</f>
        <v>3.5928143712574849E-2</v>
      </c>
      <c r="C24" s="85">
        <f t="shared" si="18"/>
        <v>3.5928143712574849E-2</v>
      </c>
      <c r="D24" s="85">
        <f t="shared" si="18"/>
        <v>3.9520958083832332E-2</v>
      </c>
      <c r="E24" s="85">
        <f t="shared" si="18"/>
        <v>3.9520958083832332E-2</v>
      </c>
      <c r="F24" s="85">
        <f t="shared" si="18"/>
        <v>4.3113772455089822E-2</v>
      </c>
      <c r="G24" s="85">
        <f t="shared" si="18"/>
        <v>4.3113772455089822E-2</v>
      </c>
      <c r="H24" s="85">
        <f t="shared" si="18"/>
        <v>4.6706586826347304E-2</v>
      </c>
      <c r="I24" s="85">
        <f t="shared" si="18"/>
        <v>4.6706586826347304E-2</v>
      </c>
      <c r="J24" s="85">
        <f t="shared" si="18"/>
        <v>5.0299401197604794E-2</v>
      </c>
      <c r="K24" s="85">
        <f t="shared" si="18"/>
        <v>5.0299401197604794E-2</v>
      </c>
      <c r="L24" s="85">
        <f t="shared" si="18"/>
        <v>5.3892215568862284E-2</v>
      </c>
      <c r="M24" s="85">
        <f t="shared" si="18"/>
        <v>5.3892215568862284E-2</v>
      </c>
      <c r="N24" s="85">
        <f t="shared" si="18"/>
        <v>5.748502994011976E-2</v>
      </c>
      <c r="O24" s="85">
        <f t="shared" si="18"/>
        <v>5.748502994011976E-2</v>
      </c>
      <c r="P24" s="85">
        <f t="shared" si="18"/>
        <v>6.107784431137725E-2</v>
      </c>
      <c r="Q24" s="85">
        <f t="shared" si="18"/>
        <v>6.107784431137725E-2</v>
      </c>
      <c r="R24" s="85">
        <f t="shared" si="18"/>
        <v>6.4670658682634732E-2</v>
      </c>
      <c r="S24" s="85">
        <f t="shared" si="18"/>
        <v>6.4670658682634732E-2</v>
      </c>
      <c r="T24" s="85">
        <f t="shared" si="18"/>
        <v>6.8263473053892229E-2</v>
      </c>
      <c r="U24" s="85">
        <f t="shared" si="18"/>
        <v>6.8263473053892229E-2</v>
      </c>
      <c r="V24" s="85">
        <f t="shared" si="18"/>
        <v>6.8263473053892229E-2</v>
      </c>
      <c r="W24" s="85">
        <f t="shared" si="18"/>
        <v>6.4670658682634732E-2</v>
      </c>
      <c r="X24" s="85">
        <f t="shared" si="18"/>
        <v>6.4670658682634732E-2</v>
      </c>
      <c r="Y24" s="85">
        <f t="shared" si="18"/>
        <v>6.107784431137725E-2</v>
      </c>
      <c r="Z24" s="85">
        <f t="shared" si="18"/>
        <v>6.107784431137725E-2</v>
      </c>
      <c r="AA24" s="85">
        <f t="shared" si="18"/>
        <v>5.748502994011976E-2</v>
      </c>
      <c r="AB24" s="85">
        <f t="shared" si="18"/>
        <v>5.748502994011976E-2</v>
      </c>
      <c r="AC24" s="85">
        <f t="shared" si="18"/>
        <v>5.3892215568862284E-2</v>
      </c>
      <c r="AD24" s="85">
        <f t="shared" si="18"/>
        <v>5.3892215568862284E-2</v>
      </c>
      <c r="AE24" s="85">
        <f t="shared" si="18"/>
        <v>5.0299401197604794E-2</v>
      </c>
      <c r="AF24" s="85">
        <f t="shared" si="18"/>
        <v>5.0299401197604794E-2</v>
      </c>
      <c r="AG24" s="85">
        <f t="shared" si="18"/>
        <v>4.6706586826347304E-2</v>
      </c>
      <c r="AH24" s="85">
        <f t="shared" si="18"/>
        <v>4.6706586826347304E-2</v>
      </c>
      <c r="AI24" s="85">
        <f t="shared" si="18"/>
        <v>4.3113772455089822E-2</v>
      </c>
      <c r="AJ24" s="85">
        <f t="shared" si="18"/>
        <v>4.3113772455089822E-2</v>
      </c>
      <c r="AK24" s="85">
        <f t="shared" si="18"/>
        <v>3.9520958083832332E-2</v>
      </c>
      <c r="AL24" s="85">
        <f t="shared" si="18"/>
        <v>3.9520958083832332E-2</v>
      </c>
      <c r="AM24" s="85">
        <f t="shared" si="18"/>
        <v>3.5928143712574849E-2</v>
      </c>
      <c r="AN24" s="85">
        <f t="shared" si="18"/>
        <v>3.5928143712574849E-2</v>
      </c>
    </row>
    <row r="25" spans="1:43" x14ac:dyDescent="0.25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5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26.220239520958074</v>
      </c>
    </row>
    <row r="27" spans="1:43" x14ac:dyDescent="0.25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5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ht="13" x14ac:dyDescent="0.3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5">
      <c r="B30" s="85">
        <f>B21*0.7</f>
        <v>0.21628742514970059</v>
      </c>
      <c r="C30" s="85">
        <f t="shared" ref="C30:AN30" si="23">C21*0.7</f>
        <v>0.23137724550898203</v>
      </c>
      <c r="D30" s="85">
        <f t="shared" si="23"/>
        <v>0.24646706586826347</v>
      </c>
      <c r="E30" s="85">
        <f t="shared" si="23"/>
        <v>0.26155688622754492</v>
      </c>
      <c r="F30" s="85">
        <f t="shared" si="23"/>
        <v>0.27664670658682633</v>
      </c>
      <c r="G30" s="85">
        <f t="shared" si="23"/>
        <v>0.2917365269461078</v>
      </c>
      <c r="H30" s="85">
        <f t="shared" si="23"/>
        <v>0.30682634730538921</v>
      </c>
      <c r="I30" s="85">
        <f t="shared" si="23"/>
        <v>0.32191616766467063</v>
      </c>
      <c r="J30" s="85">
        <f t="shared" si="23"/>
        <v>0.3370059880239521</v>
      </c>
      <c r="K30" s="85">
        <f t="shared" si="23"/>
        <v>0.35209580838323357</v>
      </c>
      <c r="L30" s="85">
        <f t="shared" si="23"/>
        <v>0.36718562874251492</v>
      </c>
      <c r="M30" s="85">
        <f t="shared" si="23"/>
        <v>0.38227544910179645</v>
      </c>
      <c r="N30" s="85">
        <f t="shared" si="23"/>
        <v>0.39736526946107781</v>
      </c>
      <c r="O30" s="85">
        <f t="shared" si="23"/>
        <v>0.41245508982035928</v>
      </c>
      <c r="P30" s="85">
        <f t="shared" si="23"/>
        <v>0.42754491017964075</v>
      </c>
      <c r="Q30" s="85">
        <f t="shared" si="23"/>
        <v>0.44263473053892211</v>
      </c>
      <c r="R30" s="85">
        <f t="shared" si="23"/>
        <v>0.45772455089820363</v>
      </c>
      <c r="S30" s="85">
        <f t="shared" si="23"/>
        <v>0.47281437125748504</v>
      </c>
      <c r="T30" s="85">
        <f t="shared" si="23"/>
        <v>0.4879041916167664</v>
      </c>
      <c r="U30" s="85">
        <f t="shared" si="23"/>
        <v>0.50299401197604798</v>
      </c>
      <c r="V30" s="85">
        <f t="shared" si="23"/>
        <v>0.4879041916167664</v>
      </c>
      <c r="W30" s="85">
        <f t="shared" si="23"/>
        <v>0.47281437125748504</v>
      </c>
      <c r="X30" s="85">
        <f t="shared" si="23"/>
        <v>0.45772455089820363</v>
      </c>
      <c r="Y30" s="85">
        <f t="shared" si="23"/>
        <v>0.44263473053892211</v>
      </c>
      <c r="Z30" s="85">
        <f t="shared" si="23"/>
        <v>0.42754491017964075</v>
      </c>
      <c r="AA30" s="85">
        <f t="shared" si="23"/>
        <v>0.41245508982035928</v>
      </c>
      <c r="AB30" s="85">
        <f t="shared" si="23"/>
        <v>0.39736526946107781</v>
      </c>
      <c r="AC30" s="85">
        <f t="shared" si="23"/>
        <v>0.38227544910179645</v>
      </c>
      <c r="AD30" s="85">
        <f t="shared" si="23"/>
        <v>0.36718562874251492</v>
      </c>
      <c r="AE30" s="85">
        <f t="shared" si="23"/>
        <v>0.35209580838323357</v>
      </c>
      <c r="AF30" s="85">
        <f t="shared" si="23"/>
        <v>0.3370059880239521</v>
      </c>
      <c r="AG30" s="85">
        <f t="shared" si="23"/>
        <v>0.32191616766467063</v>
      </c>
      <c r="AH30" s="85">
        <f t="shared" si="23"/>
        <v>0.30682634730538921</v>
      </c>
      <c r="AI30" s="85">
        <f t="shared" si="23"/>
        <v>0.2917365269461078</v>
      </c>
      <c r="AJ30" s="85">
        <f t="shared" si="23"/>
        <v>0.27664670658682633</v>
      </c>
      <c r="AK30" s="85">
        <f t="shared" si="23"/>
        <v>0.26155688622754492</v>
      </c>
      <c r="AL30" s="85">
        <f t="shared" si="23"/>
        <v>0.24646706586826347</v>
      </c>
      <c r="AM30" s="85">
        <f t="shared" si="23"/>
        <v>0.23137724550898203</v>
      </c>
      <c r="AN30" s="85">
        <f t="shared" si="23"/>
        <v>0.21628742514970059</v>
      </c>
    </row>
    <row r="31" spans="1:43" x14ac:dyDescent="0.25">
      <c r="B31" s="85">
        <f t="shared" ref="B31:AN31" si="24">B22*0.7</f>
        <v>0.12449101796407183</v>
      </c>
      <c r="C31" s="85">
        <f t="shared" si="24"/>
        <v>0.13203592814371257</v>
      </c>
      <c r="D31" s="85">
        <f t="shared" si="24"/>
        <v>0.13958083832335327</v>
      </c>
      <c r="E31" s="85">
        <f t="shared" si="24"/>
        <v>0.14712574850299401</v>
      </c>
      <c r="F31" s="85">
        <f t="shared" si="24"/>
        <v>0.15467065868263472</v>
      </c>
      <c r="G31" s="85">
        <f t="shared" si="24"/>
        <v>0.16221556886227545</v>
      </c>
      <c r="H31" s="85">
        <f t="shared" si="24"/>
        <v>0.16976047904191618</v>
      </c>
      <c r="I31" s="85">
        <f t="shared" si="24"/>
        <v>0.17730538922155689</v>
      </c>
      <c r="J31" s="85">
        <f t="shared" si="24"/>
        <v>0.18485029940119763</v>
      </c>
      <c r="K31" s="85">
        <f t="shared" si="24"/>
        <v>0.19239520958083831</v>
      </c>
      <c r="L31" s="85">
        <f t="shared" si="24"/>
        <v>0.19994011976047904</v>
      </c>
      <c r="M31" s="85">
        <f t="shared" si="24"/>
        <v>0.20748502994011975</v>
      </c>
      <c r="N31" s="85">
        <f t="shared" si="24"/>
        <v>0.21502994011976043</v>
      </c>
      <c r="O31" s="85">
        <f t="shared" si="24"/>
        <v>0.22257485029940119</v>
      </c>
      <c r="P31" s="85">
        <f t="shared" si="24"/>
        <v>0.23011976047904192</v>
      </c>
      <c r="Q31" s="85">
        <f t="shared" si="24"/>
        <v>0.2376646706586826</v>
      </c>
      <c r="R31" s="85">
        <f t="shared" si="24"/>
        <v>0.24520958083832337</v>
      </c>
      <c r="S31" s="85">
        <f t="shared" si="24"/>
        <v>0.25275449101796404</v>
      </c>
      <c r="T31" s="85">
        <f t="shared" si="24"/>
        <v>0.26029940119760481</v>
      </c>
      <c r="U31" s="85">
        <f t="shared" si="24"/>
        <v>0.26784431137724551</v>
      </c>
      <c r="V31" s="85">
        <f t="shared" si="24"/>
        <v>0.26029940119760481</v>
      </c>
      <c r="W31" s="85">
        <f t="shared" si="24"/>
        <v>0.25275449101796404</v>
      </c>
      <c r="X31" s="85">
        <f t="shared" si="24"/>
        <v>0.24520958083832337</v>
      </c>
      <c r="Y31" s="85">
        <f t="shared" si="24"/>
        <v>0.2376646706586826</v>
      </c>
      <c r="Z31" s="85">
        <f t="shared" si="24"/>
        <v>0.23011976047904192</v>
      </c>
      <c r="AA31" s="85">
        <f t="shared" si="24"/>
        <v>0.22257485029940119</v>
      </c>
      <c r="AB31" s="85">
        <f t="shared" si="24"/>
        <v>0.21502994011976043</v>
      </c>
      <c r="AC31" s="85">
        <f t="shared" si="24"/>
        <v>0.20748502994011975</v>
      </c>
      <c r="AD31" s="85">
        <f t="shared" si="24"/>
        <v>0.19994011976047904</v>
      </c>
      <c r="AE31" s="85">
        <f t="shared" si="24"/>
        <v>0.19239520958083831</v>
      </c>
      <c r="AF31" s="85">
        <f t="shared" si="24"/>
        <v>0.18485029940119763</v>
      </c>
      <c r="AG31" s="85">
        <f t="shared" si="24"/>
        <v>0.17730538922155689</v>
      </c>
      <c r="AH31" s="85">
        <f t="shared" si="24"/>
        <v>0.16976047904191618</v>
      </c>
      <c r="AI31" s="85">
        <f t="shared" si="24"/>
        <v>0.16221556886227545</v>
      </c>
      <c r="AJ31" s="85">
        <f t="shared" si="24"/>
        <v>0.15467065868263472</v>
      </c>
      <c r="AK31" s="85">
        <f t="shared" si="24"/>
        <v>0.14712574850299401</v>
      </c>
      <c r="AL31" s="85">
        <f t="shared" si="24"/>
        <v>0.13958083832335327</v>
      </c>
      <c r="AM31" s="85">
        <f t="shared" si="24"/>
        <v>0.13203592814371257</v>
      </c>
      <c r="AN31" s="85">
        <f t="shared" si="24"/>
        <v>0.12449101796407183</v>
      </c>
    </row>
    <row r="32" spans="1:43" x14ac:dyDescent="0.25">
      <c r="B32" s="85">
        <f t="shared" ref="B32:AN32" si="25">B23*0.7</f>
        <v>5.8682634730538925E-2</v>
      </c>
      <c r="C32" s="85">
        <f t="shared" si="25"/>
        <v>6.1616766467065869E-2</v>
      </c>
      <c r="D32" s="85">
        <f t="shared" si="25"/>
        <v>6.4550898203592805E-2</v>
      </c>
      <c r="E32" s="85">
        <f t="shared" si="25"/>
        <v>6.7485029940119748E-2</v>
      </c>
      <c r="F32" s="85">
        <f t="shared" si="25"/>
        <v>7.0419161676646691E-2</v>
      </c>
      <c r="G32" s="85">
        <f t="shared" si="25"/>
        <v>7.3353293413173648E-2</v>
      </c>
      <c r="H32" s="85">
        <f t="shared" si="25"/>
        <v>7.6287425149700605E-2</v>
      </c>
      <c r="I32" s="85">
        <f t="shared" si="25"/>
        <v>7.9221556886227548E-2</v>
      </c>
      <c r="J32" s="85">
        <f t="shared" si="25"/>
        <v>8.2155688622754505E-2</v>
      </c>
      <c r="K32" s="85">
        <f t="shared" si="25"/>
        <v>8.5089820359281435E-2</v>
      </c>
      <c r="L32" s="85">
        <f t="shared" si="25"/>
        <v>8.8023952095808392E-2</v>
      </c>
      <c r="M32" s="85">
        <f t="shared" si="25"/>
        <v>9.0958083832335321E-2</v>
      </c>
      <c r="N32" s="85">
        <f t="shared" si="25"/>
        <v>9.3892215568862264E-2</v>
      </c>
      <c r="O32" s="85">
        <f t="shared" si="25"/>
        <v>9.6826347305389207E-2</v>
      </c>
      <c r="P32" s="85">
        <f t="shared" si="25"/>
        <v>9.9760479041916178E-2</v>
      </c>
      <c r="Q32" s="85">
        <f t="shared" si="25"/>
        <v>0.10269461077844312</v>
      </c>
      <c r="R32" s="85">
        <f t="shared" si="25"/>
        <v>0.10562874251497006</v>
      </c>
      <c r="S32" s="85">
        <f t="shared" si="25"/>
        <v>0.10856287425149699</v>
      </c>
      <c r="T32" s="85">
        <f t="shared" si="25"/>
        <v>0.11149700598802395</v>
      </c>
      <c r="U32" s="85">
        <f t="shared" si="25"/>
        <v>0.11443113772455091</v>
      </c>
      <c r="V32" s="85">
        <f t="shared" si="25"/>
        <v>0.11149700598802395</v>
      </c>
      <c r="W32" s="85">
        <f t="shared" si="25"/>
        <v>0.10856287425149699</v>
      </c>
      <c r="X32" s="85">
        <f t="shared" si="25"/>
        <v>0.10562874251497006</v>
      </c>
      <c r="Y32" s="85">
        <f t="shared" si="25"/>
        <v>0.10269461077844312</v>
      </c>
      <c r="Z32" s="85">
        <f t="shared" si="25"/>
        <v>9.9760479041916178E-2</v>
      </c>
      <c r="AA32" s="85">
        <f t="shared" si="25"/>
        <v>9.6826347305389207E-2</v>
      </c>
      <c r="AB32" s="85">
        <f t="shared" si="25"/>
        <v>9.3892215568862264E-2</v>
      </c>
      <c r="AC32" s="85">
        <f t="shared" si="25"/>
        <v>9.0958083832335321E-2</v>
      </c>
      <c r="AD32" s="85">
        <f t="shared" si="25"/>
        <v>8.8023952095808392E-2</v>
      </c>
      <c r="AE32" s="85">
        <f t="shared" si="25"/>
        <v>8.5089820359281435E-2</v>
      </c>
      <c r="AF32" s="85">
        <f t="shared" si="25"/>
        <v>8.2155688622754505E-2</v>
      </c>
      <c r="AG32" s="85">
        <f t="shared" si="25"/>
        <v>7.9221556886227548E-2</v>
      </c>
      <c r="AH32" s="85">
        <f t="shared" si="25"/>
        <v>7.6287425149700605E-2</v>
      </c>
      <c r="AI32" s="85">
        <f t="shared" si="25"/>
        <v>7.3353293413173648E-2</v>
      </c>
      <c r="AJ32" s="85">
        <f t="shared" si="25"/>
        <v>7.0419161676646691E-2</v>
      </c>
      <c r="AK32" s="85">
        <f t="shared" si="25"/>
        <v>6.7485029940119748E-2</v>
      </c>
      <c r="AL32" s="85">
        <f t="shared" si="25"/>
        <v>6.4550898203592805E-2</v>
      </c>
      <c r="AM32" s="85">
        <f t="shared" si="25"/>
        <v>6.1616766467065869E-2</v>
      </c>
      <c r="AN32" s="85">
        <f t="shared" si="25"/>
        <v>5.8682634730538925E-2</v>
      </c>
    </row>
    <row r="33" spans="1:41" x14ac:dyDescent="0.25">
      <c r="B33" s="85">
        <f t="shared" ref="B33:AN33" si="26">B24*0.7</f>
        <v>2.5149700598802394E-2</v>
      </c>
      <c r="C33" s="85">
        <f t="shared" si="26"/>
        <v>2.5149700598802394E-2</v>
      </c>
      <c r="D33" s="85">
        <f t="shared" si="26"/>
        <v>2.7664670658682632E-2</v>
      </c>
      <c r="E33" s="85">
        <f t="shared" si="26"/>
        <v>2.7664670658682632E-2</v>
      </c>
      <c r="F33" s="85">
        <f t="shared" si="26"/>
        <v>3.0179640718562873E-2</v>
      </c>
      <c r="G33" s="85">
        <f t="shared" si="26"/>
        <v>3.0179640718562873E-2</v>
      </c>
      <c r="H33" s="85">
        <f t="shared" si="26"/>
        <v>3.2694610778443114E-2</v>
      </c>
      <c r="I33" s="85">
        <f t="shared" si="26"/>
        <v>3.2694610778443114E-2</v>
      </c>
      <c r="J33" s="85">
        <f t="shared" si="26"/>
        <v>3.5209580838323352E-2</v>
      </c>
      <c r="K33" s="85">
        <f t="shared" si="26"/>
        <v>3.5209580838323352E-2</v>
      </c>
      <c r="L33" s="85">
        <f t="shared" si="26"/>
        <v>3.7724550898203597E-2</v>
      </c>
      <c r="M33" s="85">
        <f t="shared" si="26"/>
        <v>3.7724550898203597E-2</v>
      </c>
      <c r="N33" s="85">
        <f t="shared" si="26"/>
        <v>4.0239520958083828E-2</v>
      </c>
      <c r="O33" s="85">
        <f t="shared" si="26"/>
        <v>4.0239520958083828E-2</v>
      </c>
      <c r="P33" s="85">
        <f t="shared" si="26"/>
        <v>4.2754491017964073E-2</v>
      </c>
      <c r="Q33" s="85">
        <f t="shared" si="26"/>
        <v>4.2754491017964073E-2</v>
      </c>
      <c r="R33" s="85">
        <f t="shared" si="26"/>
        <v>4.5269461077844311E-2</v>
      </c>
      <c r="S33" s="85">
        <f t="shared" si="26"/>
        <v>4.5269461077844311E-2</v>
      </c>
      <c r="T33" s="85">
        <f t="shared" si="26"/>
        <v>4.7784431137724556E-2</v>
      </c>
      <c r="U33" s="85">
        <f t="shared" si="26"/>
        <v>4.7784431137724556E-2</v>
      </c>
      <c r="V33" s="85">
        <f t="shared" si="26"/>
        <v>4.7784431137724556E-2</v>
      </c>
      <c r="W33" s="85">
        <f t="shared" si="26"/>
        <v>4.5269461077844311E-2</v>
      </c>
      <c r="X33" s="85">
        <f t="shared" si="26"/>
        <v>4.5269461077844311E-2</v>
      </c>
      <c r="Y33" s="85">
        <f t="shared" si="26"/>
        <v>4.2754491017964073E-2</v>
      </c>
      <c r="Z33" s="85">
        <f t="shared" si="26"/>
        <v>4.2754491017964073E-2</v>
      </c>
      <c r="AA33" s="85">
        <f t="shared" si="26"/>
        <v>4.0239520958083828E-2</v>
      </c>
      <c r="AB33" s="85">
        <f t="shared" si="26"/>
        <v>4.0239520958083828E-2</v>
      </c>
      <c r="AC33" s="85">
        <f t="shared" si="26"/>
        <v>3.7724550898203597E-2</v>
      </c>
      <c r="AD33" s="85">
        <f t="shared" si="26"/>
        <v>3.7724550898203597E-2</v>
      </c>
      <c r="AE33" s="85">
        <f t="shared" si="26"/>
        <v>3.5209580838323352E-2</v>
      </c>
      <c r="AF33" s="85">
        <f t="shared" si="26"/>
        <v>3.5209580838323352E-2</v>
      </c>
      <c r="AG33" s="85">
        <f t="shared" si="26"/>
        <v>3.2694610778443114E-2</v>
      </c>
      <c r="AH33" s="85">
        <f t="shared" si="26"/>
        <v>3.2694610778443114E-2</v>
      </c>
      <c r="AI33" s="85">
        <f t="shared" si="26"/>
        <v>3.0179640718562873E-2</v>
      </c>
      <c r="AJ33" s="85">
        <f t="shared" si="26"/>
        <v>3.0179640718562873E-2</v>
      </c>
      <c r="AK33" s="85">
        <f t="shared" si="26"/>
        <v>2.7664670658682632E-2</v>
      </c>
      <c r="AL33" s="85">
        <f t="shared" si="26"/>
        <v>2.7664670658682632E-2</v>
      </c>
      <c r="AM33" s="85">
        <f t="shared" si="26"/>
        <v>2.5149700598802394E-2</v>
      </c>
      <c r="AN33" s="85">
        <f t="shared" si="26"/>
        <v>2.5149700598802394E-2</v>
      </c>
    </row>
    <row r="34" spans="1:41" x14ac:dyDescent="0.25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5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5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5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" thickBot="1" x14ac:dyDescent="0.3">
      <c r="A38" s="124" t="s">
        <v>153</v>
      </c>
      <c r="B38" s="85">
        <f>SUM(B30:B37)</f>
        <v>0.42461077844311373</v>
      </c>
      <c r="C38" s="85">
        <f t="shared" ref="C38:AN38" si="31">SUM(C30:C37)</f>
        <v>0.45017964071856287</v>
      </c>
      <c r="D38" s="85">
        <f t="shared" si="31"/>
        <v>0.47826347305389216</v>
      </c>
      <c r="E38" s="85">
        <f t="shared" si="31"/>
        <v>0.50383233532934124</v>
      </c>
      <c r="F38" s="85">
        <f t="shared" si="31"/>
        <v>0.53191616766467065</v>
      </c>
      <c r="G38" s="85">
        <f t="shared" si="31"/>
        <v>0.55748502994011973</v>
      </c>
      <c r="H38" s="85">
        <f t="shared" si="31"/>
        <v>0.58556886227544913</v>
      </c>
      <c r="I38" s="85">
        <f t="shared" si="31"/>
        <v>0.61113772455089821</v>
      </c>
      <c r="J38" s="85">
        <f t="shared" si="31"/>
        <v>0.63922155688622762</v>
      </c>
      <c r="K38" s="85">
        <f t="shared" si="31"/>
        <v>0.66479041916167669</v>
      </c>
      <c r="L38" s="85">
        <f t="shared" si="31"/>
        <v>0.69287425149700588</v>
      </c>
      <c r="M38" s="85">
        <f t="shared" si="31"/>
        <v>0.71844311377245507</v>
      </c>
      <c r="N38" s="85">
        <f t="shared" si="31"/>
        <v>0.74652694610778436</v>
      </c>
      <c r="O38" s="85">
        <f t="shared" si="31"/>
        <v>0.77209580838323344</v>
      </c>
      <c r="P38" s="85">
        <f t="shared" si="31"/>
        <v>0.80017964071856285</v>
      </c>
      <c r="Q38" s="85">
        <f t="shared" si="31"/>
        <v>0.82574850299401181</v>
      </c>
      <c r="R38" s="85">
        <f t="shared" si="31"/>
        <v>0.85383233532934133</v>
      </c>
      <c r="S38" s="85">
        <f t="shared" si="31"/>
        <v>0.87940119760479041</v>
      </c>
      <c r="T38" s="85">
        <f t="shared" si="31"/>
        <v>0.9074850299401197</v>
      </c>
      <c r="U38" s="85">
        <f t="shared" si="31"/>
        <v>0.933053892215569</v>
      </c>
      <c r="V38" s="85">
        <f t="shared" si="31"/>
        <v>0.9074850299401197</v>
      </c>
      <c r="W38" s="85">
        <f t="shared" si="31"/>
        <v>0.87940119760479041</v>
      </c>
      <c r="X38" s="85">
        <f t="shared" si="31"/>
        <v>0.85383233532934133</v>
      </c>
      <c r="Y38" s="85">
        <f t="shared" si="31"/>
        <v>0.82574850299401181</v>
      </c>
      <c r="Z38" s="85">
        <f t="shared" si="31"/>
        <v>0.80017964071856285</v>
      </c>
      <c r="AA38" s="85">
        <f t="shared" si="31"/>
        <v>0.77209580838323344</v>
      </c>
      <c r="AB38" s="85">
        <f t="shared" si="31"/>
        <v>0.74652694610778436</v>
      </c>
      <c r="AC38" s="85">
        <f t="shared" si="31"/>
        <v>0.71844311377245507</v>
      </c>
      <c r="AD38" s="85">
        <f t="shared" si="31"/>
        <v>0.69287425149700588</v>
      </c>
      <c r="AE38" s="85">
        <f t="shared" si="31"/>
        <v>0.66479041916167669</v>
      </c>
      <c r="AF38" s="85">
        <f t="shared" si="31"/>
        <v>0.63922155688622762</v>
      </c>
      <c r="AG38" s="85">
        <f t="shared" si="31"/>
        <v>0.61113772455089821</v>
      </c>
      <c r="AH38" s="85">
        <f t="shared" si="31"/>
        <v>0.58556886227544913</v>
      </c>
      <c r="AI38" s="85">
        <f t="shared" si="31"/>
        <v>0.55748502994011973</v>
      </c>
      <c r="AJ38" s="85">
        <f t="shared" si="31"/>
        <v>0.53191616766467065</v>
      </c>
      <c r="AK38" s="85">
        <f t="shared" si="31"/>
        <v>0.50383233532934124</v>
      </c>
      <c r="AL38" s="85">
        <f t="shared" si="31"/>
        <v>0.47826347305389216</v>
      </c>
      <c r="AM38" s="85">
        <f t="shared" si="31"/>
        <v>0.45017964071856287</v>
      </c>
      <c r="AN38" s="85">
        <f t="shared" si="31"/>
        <v>0.42461077844311373</v>
      </c>
      <c r="AO38" s="85">
        <f>SUM(B38:AN38)</f>
        <v>26.220239520958089</v>
      </c>
    </row>
    <row r="39" spans="1:41" ht="13" thickBot="1" x14ac:dyDescent="0.3">
      <c r="A39" s="124"/>
      <c r="B39" s="85"/>
      <c r="C39" s="85"/>
      <c r="D39" s="277">
        <f>AVERAGE(D38:H38)</f>
        <v>0.53141317365269458</v>
      </c>
      <c r="E39" s="278"/>
      <c r="F39" s="278"/>
      <c r="G39" s="278"/>
      <c r="H39" s="279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77">
        <f>AVERAGE(S38:W38)</f>
        <v>0.90136526946107787</v>
      </c>
      <c r="T39" s="278"/>
      <c r="U39" s="278"/>
      <c r="V39" s="278"/>
      <c r="W39" s="279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77">
        <f>AVERAGE(AH38:AL38)</f>
        <v>0.53141317365269458</v>
      </c>
      <c r="AI39" s="278"/>
      <c r="AJ39" s="278"/>
      <c r="AK39" s="278"/>
      <c r="AL39" s="279"/>
      <c r="AM39" s="85"/>
      <c r="AN39" s="85"/>
      <c r="AO39" s="85"/>
    </row>
    <row r="41" spans="1:41" x14ac:dyDescent="0.25">
      <c r="A41">
        <f>'Pattern Design'!H21</f>
        <v>12</v>
      </c>
      <c r="B41" s="125">
        <f>'Pattern Design'!D29</f>
        <v>43</v>
      </c>
      <c r="C41" s="125">
        <f>'Pattern Design'!E29</f>
        <v>46</v>
      </c>
      <c r="D41" s="125">
        <f>'Pattern Design'!F29</f>
        <v>49</v>
      </c>
      <c r="E41" s="125">
        <f>'Pattern Design'!G29</f>
        <v>52</v>
      </c>
      <c r="F41" s="125">
        <f>'Pattern Design'!H29</f>
        <v>55</v>
      </c>
      <c r="G41" s="125">
        <f>'Pattern Design'!I29</f>
        <v>58</v>
      </c>
      <c r="H41" s="125">
        <f>'Pattern Design'!J29</f>
        <v>61</v>
      </c>
      <c r="I41" s="125">
        <f>'Pattern Design'!K29</f>
        <v>64</v>
      </c>
      <c r="J41" s="125">
        <f>'Pattern Design'!L29</f>
        <v>67</v>
      </c>
      <c r="K41" s="125">
        <f>'Pattern Design'!M29</f>
        <v>70</v>
      </c>
      <c r="L41" s="125">
        <f>'Pattern Design'!N29</f>
        <v>73</v>
      </c>
      <c r="M41" s="125">
        <f>'Pattern Design'!O29</f>
        <v>76</v>
      </c>
      <c r="N41" s="125">
        <f>'Pattern Design'!P29</f>
        <v>79</v>
      </c>
      <c r="O41" s="125">
        <f>'Pattern Design'!Q29</f>
        <v>82</v>
      </c>
      <c r="P41" s="125">
        <f>'Pattern Design'!R29</f>
        <v>85</v>
      </c>
      <c r="Q41" s="125">
        <f>'Pattern Design'!S29</f>
        <v>88</v>
      </c>
      <c r="R41" s="125">
        <f>'Pattern Design'!T29</f>
        <v>91</v>
      </c>
      <c r="S41" s="125">
        <f>'Pattern Design'!U29</f>
        <v>94</v>
      </c>
      <c r="T41" s="125">
        <f>'Pattern Design'!V29</f>
        <v>97</v>
      </c>
      <c r="U41" s="125">
        <f>'Pattern Design'!W29</f>
        <v>100</v>
      </c>
      <c r="V41" s="125">
        <f>'Pattern Design'!X29</f>
        <v>97</v>
      </c>
      <c r="W41" s="125">
        <f>'Pattern Design'!Y29</f>
        <v>94</v>
      </c>
      <c r="X41" s="125">
        <f>'Pattern Design'!Z29</f>
        <v>91</v>
      </c>
      <c r="Y41" s="125">
        <f>'Pattern Design'!AA29</f>
        <v>88</v>
      </c>
      <c r="Z41" s="125">
        <f>'Pattern Design'!AB29</f>
        <v>85</v>
      </c>
      <c r="AA41" s="125">
        <f>'Pattern Design'!AC29</f>
        <v>82</v>
      </c>
      <c r="AB41" s="125">
        <f>'Pattern Design'!AD29</f>
        <v>79</v>
      </c>
      <c r="AC41" s="125">
        <f>'Pattern Design'!AE29</f>
        <v>76</v>
      </c>
      <c r="AD41" s="125">
        <f>'Pattern Design'!AF29</f>
        <v>73</v>
      </c>
      <c r="AE41" s="125">
        <f>'Pattern Design'!AG29</f>
        <v>70</v>
      </c>
      <c r="AF41" s="125">
        <f>'Pattern Design'!AH29</f>
        <v>67</v>
      </c>
      <c r="AG41" s="125">
        <f>'Pattern Design'!AI29</f>
        <v>64</v>
      </c>
      <c r="AH41" s="125">
        <f>'Pattern Design'!AJ29</f>
        <v>61</v>
      </c>
      <c r="AI41" s="125">
        <f>'Pattern Design'!AK29</f>
        <v>58</v>
      </c>
      <c r="AJ41" s="125">
        <f>'Pattern Design'!AL29</f>
        <v>55</v>
      </c>
      <c r="AK41" s="125">
        <f>'Pattern Design'!AM29</f>
        <v>52</v>
      </c>
      <c r="AL41" s="125">
        <f>'Pattern Design'!AN29</f>
        <v>49</v>
      </c>
      <c r="AM41" s="125">
        <f>'Pattern Design'!AO29</f>
        <v>46</v>
      </c>
      <c r="AN41" s="125">
        <f>'Pattern Design'!AP29</f>
        <v>43</v>
      </c>
    </row>
    <row r="42" spans="1:41" x14ac:dyDescent="0.25">
      <c r="A42">
        <f>'Pattern Design'!L21</f>
        <v>21</v>
      </c>
      <c r="B42" s="125">
        <f>'Pattern Design'!D30</f>
        <v>33</v>
      </c>
      <c r="C42" s="125">
        <f>'Pattern Design'!E30</f>
        <v>35</v>
      </c>
      <c r="D42" s="125">
        <f>'Pattern Design'!F30</f>
        <v>37</v>
      </c>
      <c r="E42" s="125">
        <f>'Pattern Design'!G30</f>
        <v>39</v>
      </c>
      <c r="F42" s="125">
        <f>'Pattern Design'!H30</f>
        <v>41</v>
      </c>
      <c r="G42" s="125">
        <f>'Pattern Design'!I30</f>
        <v>43</v>
      </c>
      <c r="H42" s="125">
        <f>'Pattern Design'!J30</f>
        <v>45</v>
      </c>
      <c r="I42" s="125">
        <f>'Pattern Design'!K30</f>
        <v>47</v>
      </c>
      <c r="J42" s="125">
        <f>'Pattern Design'!L30</f>
        <v>49</v>
      </c>
      <c r="K42" s="125">
        <f>'Pattern Design'!M30</f>
        <v>51</v>
      </c>
      <c r="L42" s="125">
        <f>'Pattern Design'!N30</f>
        <v>53</v>
      </c>
      <c r="M42" s="125">
        <f>'Pattern Design'!O30</f>
        <v>55</v>
      </c>
      <c r="N42" s="125">
        <f>'Pattern Design'!P30</f>
        <v>57</v>
      </c>
      <c r="O42" s="125">
        <f>'Pattern Design'!Q30</f>
        <v>59</v>
      </c>
      <c r="P42" s="125">
        <f>'Pattern Design'!R30</f>
        <v>61</v>
      </c>
      <c r="Q42" s="125">
        <f>'Pattern Design'!S30</f>
        <v>63</v>
      </c>
      <c r="R42" s="125">
        <f>'Pattern Design'!T30</f>
        <v>65</v>
      </c>
      <c r="S42" s="125">
        <f>'Pattern Design'!U30</f>
        <v>67</v>
      </c>
      <c r="T42" s="125">
        <f>'Pattern Design'!V30</f>
        <v>69</v>
      </c>
      <c r="U42" s="125">
        <f>'Pattern Design'!W30</f>
        <v>71</v>
      </c>
      <c r="V42" s="125">
        <f>'Pattern Design'!X30</f>
        <v>69</v>
      </c>
      <c r="W42" s="125">
        <f>'Pattern Design'!Y30</f>
        <v>67</v>
      </c>
      <c r="X42" s="125">
        <f>'Pattern Design'!Z30</f>
        <v>65</v>
      </c>
      <c r="Y42" s="125">
        <f>'Pattern Design'!AA30</f>
        <v>63</v>
      </c>
      <c r="Z42" s="125">
        <f>'Pattern Design'!AB30</f>
        <v>61</v>
      </c>
      <c r="AA42" s="125">
        <f>'Pattern Design'!AC30</f>
        <v>59</v>
      </c>
      <c r="AB42" s="125">
        <f>'Pattern Design'!AD30</f>
        <v>57</v>
      </c>
      <c r="AC42" s="125">
        <f>'Pattern Design'!AE30</f>
        <v>55</v>
      </c>
      <c r="AD42" s="125">
        <f>'Pattern Design'!AF30</f>
        <v>53</v>
      </c>
      <c r="AE42" s="125">
        <f>'Pattern Design'!AG30</f>
        <v>51</v>
      </c>
      <c r="AF42" s="125">
        <f>'Pattern Design'!AH30</f>
        <v>49</v>
      </c>
      <c r="AG42" s="125">
        <f>'Pattern Design'!AI30</f>
        <v>47</v>
      </c>
      <c r="AH42" s="125">
        <f>'Pattern Design'!AJ30</f>
        <v>45</v>
      </c>
      <c r="AI42" s="125">
        <f>'Pattern Design'!AK30</f>
        <v>43</v>
      </c>
      <c r="AJ42" s="125">
        <f>'Pattern Design'!AL30</f>
        <v>41</v>
      </c>
      <c r="AK42" s="125">
        <f>'Pattern Design'!AM30</f>
        <v>39</v>
      </c>
      <c r="AL42" s="125">
        <f>'Pattern Design'!AN30</f>
        <v>37</v>
      </c>
      <c r="AM42" s="125">
        <f>'Pattern Design'!AO30</f>
        <v>35</v>
      </c>
      <c r="AN42" s="125">
        <f>'Pattern Design'!AP30</f>
        <v>33</v>
      </c>
    </row>
    <row r="43" spans="1:41" x14ac:dyDescent="0.25">
      <c r="A43">
        <f>'Pattern Design'!P21</f>
        <v>28</v>
      </c>
      <c r="B43" s="125">
        <f>'Pattern Design'!D31</f>
        <v>20</v>
      </c>
      <c r="C43" s="125">
        <f>'Pattern Design'!E31</f>
        <v>21</v>
      </c>
      <c r="D43" s="125">
        <f>'Pattern Design'!F31</f>
        <v>22</v>
      </c>
      <c r="E43" s="125">
        <f>'Pattern Design'!G31</f>
        <v>23</v>
      </c>
      <c r="F43" s="125">
        <f>'Pattern Design'!H31</f>
        <v>24</v>
      </c>
      <c r="G43" s="125">
        <f>'Pattern Design'!I31</f>
        <v>25</v>
      </c>
      <c r="H43" s="125">
        <f>'Pattern Design'!J31</f>
        <v>26</v>
      </c>
      <c r="I43" s="125">
        <f>'Pattern Design'!K31</f>
        <v>27</v>
      </c>
      <c r="J43" s="125">
        <f>'Pattern Design'!L31</f>
        <v>28</v>
      </c>
      <c r="K43" s="125">
        <f>'Pattern Design'!M31</f>
        <v>29</v>
      </c>
      <c r="L43" s="125">
        <f>'Pattern Design'!N31</f>
        <v>30</v>
      </c>
      <c r="M43" s="125">
        <f>'Pattern Design'!O31</f>
        <v>31</v>
      </c>
      <c r="N43" s="125">
        <f>'Pattern Design'!P31</f>
        <v>32</v>
      </c>
      <c r="O43" s="125">
        <f>'Pattern Design'!Q31</f>
        <v>33</v>
      </c>
      <c r="P43" s="125">
        <f>'Pattern Design'!R31</f>
        <v>34</v>
      </c>
      <c r="Q43" s="125">
        <f>'Pattern Design'!S31</f>
        <v>35</v>
      </c>
      <c r="R43" s="125">
        <f>'Pattern Design'!T31</f>
        <v>36</v>
      </c>
      <c r="S43" s="125">
        <f>'Pattern Design'!U31</f>
        <v>37</v>
      </c>
      <c r="T43" s="125">
        <f>'Pattern Design'!V31</f>
        <v>38</v>
      </c>
      <c r="U43" s="125">
        <f>'Pattern Design'!W31</f>
        <v>39</v>
      </c>
      <c r="V43" s="125">
        <f>'Pattern Design'!X31</f>
        <v>38</v>
      </c>
      <c r="W43" s="125">
        <f>'Pattern Design'!Y31</f>
        <v>37</v>
      </c>
      <c r="X43" s="125">
        <f>'Pattern Design'!Z31</f>
        <v>36</v>
      </c>
      <c r="Y43" s="125">
        <f>'Pattern Design'!AA31</f>
        <v>35</v>
      </c>
      <c r="Z43" s="125">
        <f>'Pattern Design'!AB31</f>
        <v>34</v>
      </c>
      <c r="AA43" s="125">
        <f>'Pattern Design'!AC31</f>
        <v>33</v>
      </c>
      <c r="AB43" s="125">
        <f>'Pattern Design'!AD31</f>
        <v>32</v>
      </c>
      <c r="AC43" s="125">
        <f>'Pattern Design'!AE31</f>
        <v>31</v>
      </c>
      <c r="AD43" s="125">
        <f>'Pattern Design'!AF31</f>
        <v>30</v>
      </c>
      <c r="AE43" s="125">
        <f>'Pattern Design'!AG31</f>
        <v>29</v>
      </c>
      <c r="AF43" s="125">
        <f>'Pattern Design'!AH31</f>
        <v>28</v>
      </c>
      <c r="AG43" s="125">
        <f>'Pattern Design'!AI31</f>
        <v>27</v>
      </c>
      <c r="AH43" s="125">
        <f>'Pattern Design'!AJ31</f>
        <v>26</v>
      </c>
      <c r="AI43" s="125">
        <f>'Pattern Design'!AK31</f>
        <v>25</v>
      </c>
      <c r="AJ43" s="125">
        <f>'Pattern Design'!AL31</f>
        <v>24</v>
      </c>
      <c r="AK43" s="125">
        <f>'Pattern Design'!AM31</f>
        <v>23</v>
      </c>
      <c r="AL43" s="125">
        <f>'Pattern Design'!AN31</f>
        <v>22</v>
      </c>
      <c r="AM43" s="125">
        <f>'Pattern Design'!AO31</f>
        <v>21</v>
      </c>
      <c r="AN43" s="125">
        <f>'Pattern Design'!AP31</f>
        <v>20</v>
      </c>
    </row>
    <row r="44" spans="1:41" x14ac:dyDescent="0.25">
      <c r="A44">
        <f>'Pattern Design'!T21</f>
        <v>34</v>
      </c>
      <c r="B44" s="125">
        <f>'Pattern Design'!D32</f>
        <v>10</v>
      </c>
      <c r="C44" s="125">
        <f>'Pattern Design'!E32</f>
        <v>10</v>
      </c>
      <c r="D44" s="125">
        <f>'Pattern Design'!F32</f>
        <v>11</v>
      </c>
      <c r="E44" s="125">
        <f>'Pattern Design'!G32</f>
        <v>11</v>
      </c>
      <c r="F44" s="125">
        <f>'Pattern Design'!H32</f>
        <v>12</v>
      </c>
      <c r="G44" s="125">
        <f>'Pattern Design'!I32</f>
        <v>12</v>
      </c>
      <c r="H44" s="125">
        <f>'Pattern Design'!J32</f>
        <v>13</v>
      </c>
      <c r="I44" s="125">
        <f>'Pattern Design'!K32</f>
        <v>13</v>
      </c>
      <c r="J44" s="125">
        <f>'Pattern Design'!L32</f>
        <v>14</v>
      </c>
      <c r="K44" s="125">
        <f>'Pattern Design'!M32</f>
        <v>14</v>
      </c>
      <c r="L44" s="125">
        <f>'Pattern Design'!N32</f>
        <v>15</v>
      </c>
      <c r="M44" s="125">
        <f>'Pattern Design'!O32</f>
        <v>15</v>
      </c>
      <c r="N44" s="125">
        <f>'Pattern Design'!P32</f>
        <v>16</v>
      </c>
      <c r="O44" s="125">
        <f>'Pattern Design'!Q32</f>
        <v>16</v>
      </c>
      <c r="P44" s="125">
        <f>'Pattern Design'!R32</f>
        <v>17</v>
      </c>
      <c r="Q44" s="125">
        <f>'Pattern Design'!S32</f>
        <v>17</v>
      </c>
      <c r="R44" s="125">
        <f>'Pattern Design'!T32</f>
        <v>18</v>
      </c>
      <c r="S44" s="125">
        <f>'Pattern Design'!U32</f>
        <v>18</v>
      </c>
      <c r="T44" s="125">
        <f>'Pattern Design'!V32</f>
        <v>19</v>
      </c>
      <c r="U44" s="125">
        <f>'Pattern Design'!W32</f>
        <v>19</v>
      </c>
      <c r="V44" s="125">
        <f>'Pattern Design'!X32</f>
        <v>19</v>
      </c>
      <c r="W44" s="125">
        <f>'Pattern Design'!Y32</f>
        <v>18</v>
      </c>
      <c r="X44" s="125">
        <f>'Pattern Design'!Z32</f>
        <v>18</v>
      </c>
      <c r="Y44" s="125">
        <f>'Pattern Design'!AA32</f>
        <v>17</v>
      </c>
      <c r="Z44" s="125">
        <f>'Pattern Design'!AB32</f>
        <v>17</v>
      </c>
      <c r="AA44" s="125">
        <f>'Pattern Design'!AC32</f>
        <v>16</v>
      </c>
      <c r="AB44" s="125">
        <f>'Pattern Design'!AD32</f>
        <v>16</v>
      </c>
      <c r="AC44" s="125">
        <f>'Pattern Design'!AE32</f>
        <v>15</v>
      </c>
      <c r="AD44" s="125">
        <f>'Pattern Design'!AF32</f>
        <v>15</v>
      </c>
      <c r="AE44" s="125">
        <f>'Pattern Design'!AG32</f>
        <v>14</v>
      </c>
      <c r="AF44" s="125">
        <f>'Pattern Design'!AH32</f>
        <v>14</v>
      </c>
      <c r="AG44" s="125">
        <f>'Pattern Design'!AI32</f>
        <v>13</v>
      </c>
      <c r="AH44" s="125">
        <f>'Pattern Design'!AJ32</f>
        <v>13</v>
      </c>
      <c r="AI44" s="125">
        <f>'Pattern Design'!AK32</f>
        <v>12</v>
      </c>
      <c r="AJ44" s="125">
        <f>'Pattern Design'!AL32</f>
        <v>12</v>
      </c>
      <c r="AK44" s="125">
        <f>'Pattern Design'!AM32</f>
        <v>11</v>
      </c>
      <c r="AL44" s="125">
        <f>'Pattern Design'!AN32</f>
        <v>11</v>
      </c>
      <c r="AM44" s="125">
        <f>'Pattern Design'!AO32</f>
        <v>10</v>
      </c>
      <c r="AN44" s="125">
        <f>'Pattern Design'!AP32</f>
        <v>10</v>
      </c>
    </row>
    <row r="45" spans="1:41" x14ac:dyDescent="0.25">
      <c r="A45">
        <f>'Pattern Design'!X21</f>
        <v>40</v>
      </c>
      <c r="B45" s="125">
        <f>'Pattern Design'!D33</f>
        <v>1</v>
      </c>
      <c r="C45" s="125">
        <f>'Pattern Design'!E33</f>
        <v>1</v>
      </c>
      <c r="D45" s="125">
        <f>'Pattern Design'!F33</f>
        <v>1</v>
      </c>
      <c r="E45" s="125">
        <f>'Pattern Design'!G33</f>
        <v>1</v>
      </c>
      <c r="F45" s="125">
        <f>'Pattern Design'!H33</f>
        <v>1</v>
      </c>
      <c r="G45" s="125">
        <f>'Pattern Design'!I33</f>
        <v>1</v>
      </c>
      <c r="H45" s="125">
        <f>'Pattern Design'!J33</f>
        <v>1</v>
      </c>
      <c r="I45" s="125">
        <f>'Pattern Design'!K33</f>
        <v>1</v>
      </c>
      <c r="J45" s="125">
        <f>'Pattern Design'!L33</f>
        <v>1</v>
      </c>
      <c r="K45" s="125">
        <f>'Pattern Design'!M33</f>
        <v>1</v>
      </c>
      <c r="L45" s="125">
        <f>'Pattern Design'!N33</f>
        <v>1</v>
      </c>
      <c r="M45" s="125">
        <f>'Pattern Design'!O33</f>
        <v>1</v>
      </c>
      <c r="N45" s="125">
        <f>'Pattern Design'!P33</f>
        <v>1</v>
      </c>
      <c r="O45" s="125">
        <f>'Pattern Design'!Q33</f>
        <v>1</v>
      </c>
      <c r="P45" s="125">
        <f>'Pattern Design'!R33</f>
        <v>1</v>
      </c>
      <c r="Q45" s="125">
        <f>'Pattern Design'!S33</f>
        <v>1</v>
      </c>
      <c r="R45" s="125">
        <f>'Pattern Design'!T33</f>
        <v>1</v>
      </c>
      <c r="S45" s="125">
        <f>'Pattern Design'!U33</f>
        <v>1</v>
      </c>
      <c r="T45" s="125">
        <f>'Pattern Design'!V33</f>
        <v>1</v>
      </c>
      <c r="U45" s="125">
        <f>'Pattern Design'!W33</f>
        <v>1</v>
      </c>
      <c r="V45" s="125">
        <f>'Pattern Design'!X33</f>
        <v>1</v>
      </c>
      <c r="W45" s="125">
        <f>'Pattern Design'!Y33</f>
        <v>1</v>
      </c>
      <c r="X45" s="125">
        <f>'Pattern Design'!Z33</f>
        <v>1</v>
      </c>
      <c r="Y45" s="125">
        <f>'Pattern Design'!AA33</f>
        <v>1</v>
      </c>
      <c r="Z45" s="125">
        <f>'Pattern Design'!AB33</f>
        <v>1</v>
      </c>
      <c r="AA45" s="125">
        <f>'Pattern Design'!AC33</f>
        <v>1</v>
      </c>
      <c r="AB45" s="125">
        <f>'Pattern Design'!AD33</f>
        <v>1</v>
      </c>
      <c r="AC45" s="125">
        <f>'Pattern Design'!AE33</f>
        <v>1</v>
      </c>
      <c r="AD45" s="125">
        <f>'Pattern Design'!AF33</f>
        <v>1</v>
      </c>
      <c r="AE45" s="125">
        <f>'Pattern Design'!AG33</f>
        <v>1</v>
      </c>
      <c r="AF45" s="125">
        <f>'Pattern Design'!AH33</f>
        <v>1</v>
      </c>
      <c r="AG45" s="125">
        <f>'Pattern Design'!AI33</f>
        <v>1</v>
      </c>
      <c r="AH45" s="125">
        <f>'Pattern Design'!AJ33</f>
        <v>1</v>
      </c>
      <c r="AI45" s="125">
        <f>'Pattern Design'!AK33</f>
        <v>1</v>
      </c>
      <c r="AJ45" s="125">
        <f>'Pattern Design'!AL33</f>
        <v>1</v>
      </c>
      <c r="AK45" s="125">
        <f>'Pattern Design'!AM33</f>
        <v>1</v>
      </c>
      <c r="AL45" s="125">
        <f>'Pattern Design'!AN33</f>
        <v>1</v>
      </c>
      <c r="AM45" s="125">
        <f>'Pattern Design'!AO33</f>
        <v>1</v>
      </c>
      <c r="AN45" s="125">
        <f>'Pattern Design'!AP33</f>
        <v>1</v>
      </c>
    </row>
    <row r="46" spans="1:41" x14ac:dyDescent="0.25">
      <c r="A46">
        <f>'Pattern Design'!AB21</f>
        <v>0</v>
      </c>
      <c r="B46" s="125">
        <f>'Pattern Design'!D34</f>
        <v>0</v>
      </c>
      <c r="C46" s="125">
        <f>'Pattern Design'!E34</f>
        <v>0</v>
      </c>
      <c r="D46" s="125">
        <f>'Pattern Design'!F34</f>
        <v>0</v>
      </c>
      <c r="E46" s="125">
        <f>'Pattern Design'!G34</f>
        <v>0</v>
      </c>
      <c r="F46" s="125">
        <f>'Pattern Design'!H34</f>
        <v>0</v>
      </c>
      <c r="G46" s="125">
        <f>'Pattern Design'!I34</f>
        <v>0</v>
      </c>
      <c r="H46" s="125">
        <f>'Pattern Design'!J34</f>
        <v>0</v>
      </c>
      <c r="I46" s="125">
        <f>'Pattern Design'!K34</f>
        <v>0</v>
      </c>
      <c r="J46" s="125">
        <f>'Pattern Design'!L34</f>
        <v>0</v>
      </c>
      <c r="K46" s="125">
        <f>'Pattern Design'!M34</f>
        <v>0</v>
      </c>
      <c r="L46" s="125">
        <f>'Pattern Design'!N34</f>
        <v>0</v>
      </c>
      <c r="M46" s="125">
        <f>'Pattern Design'!O34</f>
        <v>0</v>
      </c>
      <c r="N46" s="125">
        <f>'Pattern Design'!P34</f>
        <v>0</v>
      </c>
      <c r="O46" s="125">
        <f>'Pattern Design'!Q34</f>
        <v>0</v>
      </c>
      <c r="P46" s="125">
        <f>'Pattern Design'!R34</f>
        <v>0</v>
      </c>
      <c r="Q46" s="125">
        <f>'Pattern Design'!S34</f>
        <v>0</v>
      </c>
      <c r="R46" s="125">
        <f>'Pattern Design'!T34</f>
        <v>0</v>
      </c>
      <c r="S46" s="125">
        <f>'Pattern Design'!U34</f>
        <v>0</v>
      </c>
      <c r="T46" s="125">
        <f>'Pattern Design'!V34</f>
        <v>0</v>
      </c>
      <c r="U46" s="125">
        <f>'Pattern Design'!W34</f>
        <v>0</v>
      </c>
      <c r="V46" s="125">
        <f>'Pattern Design'!X34</f>
        <v>0</v>
      </c>
      <c r="W46" s="125">
        <f>'Pattern Design'!Y34</f>
        <v>0</v>
      </c>
      <c r="X46" s="125">
        <f>'Pattern Design'!Z34</f>
        <v>0</v>
      </c>
      <c r="Y46" s="125">
        <f>'Pattern Design'!AA34</f>
        <v>0</v>
      </c>
      <c r="Z46" s="125">
        <f>'Pattern Design'!AB34</f>
        <v>0</v>
      </c>
      <c r="AA46" s="125">
        <f>'Pattern Design'!AC34</f>
        <v>0</v>
      </c>
      <c r="AB46" s="125">
        <f>'Pattern Design'!AD34</f>
        <v>0</v>
      </c>
      <c r="AC46" s="125">
        <f>'Pattern Design'!AE34</f>
        <v>0</v>
      </c>
      <c r="AD46" s="125">
        <f>'Pattern Design'!AF34</f>
        <v>0</v>
      </c>
      <c r="AE46" s="125">
        <f>'Pattern Design'!AG34</f>
        <v>0</v>
      </c>
      <c r="AF46" s="125">
        <f>'Pattern Design'!AH34</f>
        <v>0</v>
      </c>
      <c r="AG46" s="125">
        <f>'Pattern Design'!AI34</f>
        <v>0</v>
      </c>
      <c r="AH46" s="125">
        <f>'Pattern Design'!AJ34</f>
        <v>0</v>
      </c>
      <c r="AI46" s="125">
        <f>'Pattern Design'!AK34</f>
        <v>0</v>
      </c>
      <c r="AJ46" s="125">
        <f>'Pattern Design'!AL34</f>
        <v>0</v>
      </c>
      <c r="AK46" s="125">
        <f>'Pattern Design'!AM34</f>
        <v>0</v>
      </c>
      <c r="AL46" s="125">
        <f>'Pattern Design'!AN34</f>
        <v>0</v>
      </c>
      <c r="AM46" s="125">
        <f>'Pattern Design'!AO34</f>
        <v>0</v>
      </c>
      <c r="AN46" s="125">
        <f>'Pattern Design'!AP34</f>
        <v>0</v>
      </c>
    </row>
    <row r="47" spans="1:41" x14ac:dyDescent="0.25">
      <c r="A47">
        <f>'Pattern Design'!AF21</f>
        <v>0</v>
      </c>
      <c r="B47" s="125">
        <f>'Pattern Design'!D35</f>
        <v>0</v>
      </c>
      <c r="C47" s="125">
        <f>'Pattern Design'!E35</f>
        <v>0</v>
      </c>
      <c r="D47" s="125">
        <f>'Pattern Design'!F35</f>
        <v>0</v>
      </c>
      <c r="E47" s="125">
        <f>'Pattern Design'!G35</f>
        <v>0</v>
      </c>
      <c r="F47" s="125">
        <f>'Pattern Design'!H35</f>
        <v>0</v>
      </c>
      <c r="G47" s="125">
        <f>'Pattern Design'!I35</f>
        <v>0</v>
      </c>
      <c r="H47" s="125">
        <f>'Pattern Design'!J35</f>
        <v>0</v>
      </c>
      <c r="I47" s="125">
        <f>'Pattern Design'!K35</f>
        <v>0</v>
      </c>
      <c r="J47" s="125">
        <f>'Pattern Design'!L35</f>
        <v>0</v>
      </c>
      <c r="K47" s="125">
        <f>'Pattern Design'!M35</f>
        <v>0</v>
      </c>
      <c r="L47" s="125">
        <f>'Pattern Design'!N35</f>
        <v>0</v>
      </c>
      <c r="M47" s="125">
        <f>'Pattern Design'!O35</f>
        <v>0</v>
      </c>
      <c r="N47" s="125">
        <f>'Pattern Design'!P35</f>
        <v>0</v>
      </c>
      <c r="O47" s="125">
        <f>'Pattern Design'!Q35</f>
        <v>0</v>
      </c>
      <c r="P47" s="125">
        <f>'Pattern Design'!R35</f>
        <v>0</v>
      </c>
      <c r="Q47" s="125">
        <f>'Pattern Design'!S35</f>
        <v>0</v>
      </c>
      <c r="R47" s="125">
        <f>'Pattern Design'!T35</f>
        <v>0</v>
      </c>
      <c r="S47" s="125">
        <f>'Pattern Design'!U35</f>
        <v>0</v>
      </c>
      <c r="T47" s="125">
        <f>'Pattern Design'!V35</f>
        <v>0</v>
      </c>
      <c r="U47" s="125">
        <f>'Pattern Design'!W35</f>
        <v>0</v>
      </c>
      <c r="V47" s="125">
        <f>'Pattern Design'!X35</f>
        <v>0</v>
      </c>
      <c r="W47" s="125">
        <f>'Pattern Design'!Y35</f>
        <v>0</v>
      </c>
      <c r="X47" s="125">
        <f>'Pattern Design'!Z35</f>
        <v>0</v>
      </c>
      <c r="Y47" s="125">
        <f>'Pattern Design'!AA35</f>
        <v>0</v>
      </c>
      <c r="Z47" s="125">
        <f>'Pattern Design'!AB35</f>
        <v>0</v>
      </c>
      <c r="AA47" s="125">
        <f>'Pattern Design'!AC35</f>
        <v>0</v>
      </c>
      <c r="AB47" s="125">
        <f>'Pattern Design'!AD35</f>
        <v>0</v>
      </c>
      <c r="AC47" s="125">
        <f>'Pattern Design'!AE35</f>
        <v>0</v>
      </c>
      <c r="AD47" s="125">
        <f>'Pattern Design'!AF35</f>
        <v>0</v>
      </c>
      <c r="AE47" s="125">
        <f>'Pattern Design'!AG35</f>
        <v>0</v>
      </c>
      <c r="AF47" s="125">
        <f>'Pattern Design'!AH35</f>
        <v>0</v>
      </c>
      <c r="AG47" s="125">
        <f>'Pattern Design'!AI35</f>
        <v>0</v>
      </c>
      <c r="AH47" s="125">
        <f>'Pattern Design'!AJ35</f>
        <v>0</v>
      </c>
      <c r="AI47" s="125">
        <f>'Pattern Design'!AK35</f>
        <v>0</v>
      </c>
      <c r="AJ47" s="125">
        <f>'Pattern Design'!AL35</f>
        <v>0</v>
      </c>
      <c r="AK47" s="125">
        <f>'Pattern Design'!AM35</f>
        <v>0</v>
      </c>
      <c r="AL47" s="125">
        <f>'Pattern Design'!AN35</f>
        <v>0</v>
      </c>
      <c r="AM47" s="125">
        <f>'Pattern Design'!AO35</f>
        <v>0</v>
      </c>
      <c r="AN47" s="125">
        <f>'Pattern Design'!AP35</f>
        <v>0</v>
      </c>
    </row>
    <row r="48" spans="1:41" x14ac:dyDescent="0.25">
      <c r="A48">
        <f>'Pattern Design'!AJ21</f>
        <v>0</v>
      </c>
      <c r="B48" s="125">
        <f>'Pattern Design'!D36</f>
        <v>0</v>
      </c>
      <c r="C48" s="125">
        <f>'Pattern Design'!E36</f>
        <v>0</v>
      </c>
      <c r="D48" s="125">
        <f>'Pattern Design'!F36</f>
        <v>0</v>
      </c>
      <c r="E48" s="125">
        <f>'Pattern Design'!G36</f>
        <v>0</v>
      </c>
      <c r="F48" s="125">
        <f>'Pattern Design'!H36</f>
        <v>0</v>
      </c>
      <c r="G48" s="125">
        <f>'Pattern Design'!I36</f>
        <v>0</v>
      </c>
      <c r="H48" s="125">
        <f>'Pattern Design'!J36</f>
        <v>0</v>
      </c>
      <c r="I48" s="125">
        <f>'Pattern Design'!K36</f>
        <v>0</v>
      </c>
      <c r="J48" s="125">
        <f>'Pattern Design'!L36</f>
        <v>0</v>
      </c>
      <c r="K48" s="125">
        <f>'Pattern Design'!M36</f>
        <v>0</v>
      </c>
      <c r="L48" s="125">
        <f>'Pattern Design'!N36</f>
        <v>0</v>
      </c>
      <c r="M48" s="125">
        <f>'Pattern Design'!O36</f>
        <v>0</v>
      </c>
      <c r="N48" s="125">
        <f>'Pattern Design'!P36</f>
        <v>0</v>
      </c>
      <c r="O48" s="125">
        <f>'Pattern Design'!Q36</f>
        <v>0</v>
      </c>
      <c r="P48" s="125">
        <f>'Pattern Design'!R36</f>
        <v>0</v>
      </c>
      <c r="Q48" s="125">
        <f>'Pattern Design'!S36</f>
        <v>0</v>
      </c>
      <c r="R48" s="125">
        <f>'Pattern Design'!T36</f>
        <v>0</v>
      </c>
      <c r="S48" s="125">
        <f>'Pattern Design'!U36</f>
        <v>0</v>
      </c>
      <c r="T48" s="125">
        <f>'Pattern Design'!V36</f>
        <v>0</v>
      </c>
      <c r="U48" s="125">
        <f>'Pattern Design'!W36</f>
        <v>0</v>
      </c>
      <c r="V48" s="125">
        <f>'Pattern Design'!X36</f>
        <v>0</v>
      </c>
      <c r="W48" s="125">
        <f>'Pattern Design'!Y36</f>
        <v>0</v>
      </c>
      <c r="X48" s="125">
        <f>'Pattern Design'!Z36</f>
        <v>0</v>
      </c>
      <c r="Y48" s="125">
        <f>'Pattern Design'!AA36</f>
        <v>0</v>
      </c>
      <c r="Z48" s="125">
        <f>'Pattern Design'!AB36</f>
        <v>0</v>
      </c>
      <c r="AA48" s="125">
        <f>'Pattern Design'!AC36</f>
        <v>0</v>
      </c>
      <c r="AB48" s="125">
        <f>'Pattern Design'!AD36</f>
        <v>0</v>
      </c>
      <c r="AC48" s="125">
        <f>'Pattern Design'!AE36</f>
        <v>0</v>
      </c>
      <c r="AD48" s="125">
        <f>'Pattern Design'!AF36</f>
        <v>0</v>
      </c>
      <c r="AE48" s="125">
        <f>'Pattern Design'!AG36</f>
        <v>0</v>
      </c>
      <c r="AF48" s="125">
        <f>'Pattern Design'!AH36</f>
        <v>0</v>
      </c>
      <c r="AG48" s="125">
        <f>'Pattern Design'!AI36</f>
        <v>0</v>
      </c>
      <c r="AH48" s="125">
        <f>'Pattern Design'!AJ36</f>
        <v>0</v>
      </c>
      <c r="AI48" s="125">
        <f>'Pattern Design'!AK36</f>
        <v>0</v>
      </c>
      <c r="AJ48" s="125">
        <f>'Pattern Design'!AL36</f>
        <v>0</v>
      </c>
      <c r="AK48" s="125">
        <f>'Pattern Design'!AM36</f>
        <v>0</v>
      </c>
      <c r="AL48" s="125">
        <f>'Pattern Design'!AN36</f>
        <v>0</v>
      </c>
      <c r="AM48" s="125">
        <f>'Pattern Design'!AO36</f>
        <v>0</v>
      </c>
      <c r="AN48" s="125">
        <f>'Pattern Design'!AP36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2016-10-05T20:24:19Z</cp:lastPrinted>
  <dcterms:created xsi:type="dcterms:W3CDTF">2009-04-28T15:21:37Z</dcterms:created>
  <dcterms:modified xsi:type="dcterms:W3CDTF">2017-01-11T16:08:41Z</dcterms:modified>
</cp:coreProperties>
</file>